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9\СУ-2029 на сайт\Файлы\"/>
    </mc:Choice>
  </mc:AlternateContent>
  <bookViews>
    <workbookView xWindow="0" yWindow="0" windowWidth="22260" windowHeight="12645" tabRatio="809"/>
  </bookViews>
  <sheets>
    <sheet name="Дефл год Базовый" sheetId="13" r:id="rId1"/>
    <sheet name="Лист3 (2)" sheetId="11" state="hidden" r:id="rId2"/>
    <sheet name="Лист1 (2)" sheetId="7" state="hidden" r:id="rId3"/>
  </sheets>
  <externalReferences>
    <externalReference r:id="rId4"/>
    <externalReference r:id="rId5"/>
    <externalReference r:id="rId6"/>
    <externalReference r:id="rId7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0" hidden="1">'Дефл год Базовый'!$A$4:$A$106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0" hidden="1">'Дефл год Базовый'!$A$5:$A$106</definedName>
    <definedName name="Z_0ED5301B_3B9B_4028_A009_D402EF13F98D_.wvu.FilterData" localSheetId="0" hidden="1">'Дефл год Базовый'!$A$5:$A$100</definedName>
    <definedName name="Z_13B89219_28C6_4883_87AC_E0D1795AD51D_.wvu.FilterData" localSheetId="0" hidden="1">'Дефл год Базовый'!$A$5:$A$100</definedName>
    <definedName name="Z_268023C0_9BC0_40EB_A535_38BF110897FA_.wvu.FilterData" localSheetId="0" hidden="1">'Дефл год Базовый'!$A$5:$A$100</definedName>
    <definedName name="Z_3DEEBB3D_1270_47DE_834F_86032DB959D9_.wvu.FilterData" localSheetId="0" hidden="1">'Дефл год Базовый'!$A$5:$A$100</definedName>
    <definedName name="Z_4E2D07F0_76DB_4630_BC1D_F4D5A502B378_.wvu.FilterData" localSheetId="0" hidden="1">'Дефл год Базовый'!$A$5:$A$100</definedName>
    <definedName name="Z_572ABAB9_340C_418A_A9AD_B19F14213DA2_.wvu.FilterData" localSheetId="0" hidden="1">'Дефл год Базовый'!$A$5:$A$100</definedName>
    <definedName name="Z_ABD7BA35_04E1_43E0_AC75_033C3CA6FF3C_.wvu.Cols" localSheetId="0" hidden="1">'Дефл год Базовый'!#REF!,'Дефл год Базовый'!#REF!</definedName>
    <definedName name="Z_ABD7BA35_04E1_43E0_AC75_033C3CA6FF3C_.wvu.FilterData" localSheetId="0" hidden="1">'Дефл год Базовый'!$A$5:$A$100</definedName>
    <definedName name="Z_ABD7BA35_04E1_43E0_AC75_033C3CA6FF3C_.wvu.PrintArea" localSheetId="0" hidden="1">'Дефл год Базовый'!$A$5:$F$100</definedName>
    <definedName name="Z_C73CA27E_77B2_422A_A773_B235904BACA3_.wvu.Cols" localSheetId="0" hidden="1">'Дефл год Базовый'!#REF!,'Дефл год Базовый'!#REF!</definedName>
    <definedName name="Z_C73CA27E_77B2_422A_A773_B235904BACA3_.wvu.FilterData" localSheetId="0" hidden="1">'Дефл год Базовый'!$A$5:$A$100</definedName>
    <definedName name="Z_C73CA27E_77B2_422A_A773_B235904BACA3_.wvu.PrintArea" localSheetId="0" hidden="1">'Дефл год Базовый'!$A$5:$F$100</definedName>
    <definedName name="Z_D49940EF_113F_4789_B6E7_8353B816853A_.wvu.Cols" localSheetId="0" hidden="1">'Дефл год Базовый'!#REF!,'Дефл год Базовый'!#REF!</definedName>
    <definedName name="Z_D49940EF_113F_4789_B6E7_8353B816853A_.wvu.FilterData" localSheetId="0" hidden="1">'Дефл год Базовый'!$A$5:$A$100</definedName>
    <definedName name="Z_D49940EF_113F_4789_B6E7_8353B816853A_.wvu.PrintArea" localSheetId="0" hidden="1">'Дефл год Базовый'!$A$5:$F$100</definedName>
    <definedName name="Z_DCC68DFC_E4AF_484C_822A_D560C6D52926_.wvu.FilterData" localSheetId="0" hidden="1">'Дефл год Базовый'!$A$5:$A$100</definedName>
    <definedName name="Z_E55F6B6A_DBD3_4117_B149_A082390B8D13_.wvu.Cols" localSheetId="0" hidden="1">'Дефл год Базовый'!#REF!,'Дефл год Базовый'!#REF!</definedName>
    <definedName name="Z_E55F6B6A_DBD3_4117_B149_A082390B8D13_.wvu.FilterData" localSheetId="0" hidden="1">'Дефл год Базовый'!$A$5:$A$100</definedName>
    <definedName name="Z_E55F6B6A_DBD3_4117_B149_A082390B8D13_.wvu.PrintArea" localSheetId="0" hidden="1">'Дефл год Базовый'!$A$5:$F$100</definedName>
    <definedName name="Z_E9547856_3045_49CA_B3C7_618D2DA21087_.wvu.FilterData" localSheetId="0" hidden="1">'Дефл год Базовый'!$A$5:$A$100</definedName>
    <definedName name="Z_E9D4ABE5_580B_4EA1_8057_CB16EE65A5F9_.wvu.FilterData" localSheetId="0" hidden="1">'Дефл год Базовый'!$A$5:$A$100</definedName>
    <definedName name="Z_F49A5623_9435_4BAA_98DE_EAAB0061DE16_.wvu.FilterData" localSheetId="0" hidden="1">'Дефл год Базовый'!$A$5:$A$100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0">'Дефл год Базовый'!$5:$6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'Дефл год Базовый'!$A$1:$F$106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1" l="1"/>
  <c r="S5" i="11"/>
  <c r="R4" i="11" s="1"/>
  <c r="C5" i="11"/>
  <c r="E5" i="11" s="1"/>
  <c r="A5" i="11"/>
  <c r="E4" i="11"/>
  <c r="C4" i="11"/>
  <c r="A4" i="11"/>
  <c r="R3" i="11"/>
  <c r="K3" i="11"/>
  <c r="E3" i="11"/>
  <c r="A3" i="11"/>
  <c r="I2" i="11"/>
  <c r="I1" i="11"/>
  <c r="S26" i="7"/>
  <c r="P26" i="7"/>
  <c r="M26" i="7"/>
  <c r="S14" i="7"/>
  <c r="P14" i="7"/>
  <c r="M14" i="7"/>
  <c r="K3" i="7"/>
  <c r="H2" i="7"/>
  <c r="G2" i="7"/>
  <c r="F2" i="7"/>
  <c r="Q1" i="7"/>
  <c r="N1" i="7"/>
  <c r="K1" i="7"/>
  <c r="K4" i="11" l="1"/>
  <c r="R5" i="11"/>
  <c r="K5" i="11" s="1"/>
  <c r="L4" i="11"/>
  <c r="U5" i="11"/>
</calcChain>
</file>

<file path=xl/sharedStrings.xml><?xml version="1.0" encoding="utf-8"?>
<sst xmlns="http://schemas.openxmlformats.org/spreadsheetml/2006/main" count="128" uniqueCount="71">
  <si>
    <t>оценка</t>
  </si>
  <si>
    <t>прогноз</t>
  </si>
  <si>
    <t>млрд куб. м.</t>
  </si>
  <si>
    <t>долл./тыс. куб. м.</t>
  </si>
  <si>
    <t xml:space="preserve">     дальнее зарубежье</t>
  </si>
  <si>
    <t>ДЗ (без Китая)</t>
  </si>
  <si>
    <t>Китай</t>
  </si>
  <si>
    <t>1 кв 22</t>
  </si>
  <si>
    <t>2 кв 22</t>
  </si>
  <si>
    <t>3 кв 22</t>
  </si>
  <si>
    <t>4 кв 22</t>
  </si>
  <si>
    <t>вес</t>
  </si>
  <si>
    <t>Объемы</t>
  </si>
  <si>
    <t>Цены</t>
  </si>
  <si>
    <t>Стоимость, млрд долл</t>
  </si>
  <si>
    <t>ДЗ</t>
  </si>
  <si>
    <t>ДЗ без К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</si>
  <si>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</si>
  <si>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Промышленность (BCDE)</t>
  </si>
  <si>
    <t xml:space="preserve">  дефлятор</t>
  </si>
  <si>
    <t xml:space="preserve">  ИЦП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</si>
  <si>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</si>
  <si>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</si>
  <si>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</si>
  <si>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</si>
  <si>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</si>
  <si>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</si>
  <si>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</si>
  <si>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</si>
  <si>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</si>
  <si>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</si>
  <si>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</si>
  <si>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</si>
  <si>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</si>
  <si>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</si>
  <si>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</si>
  <si>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</si>
  <si>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</si>
  <si>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</si>
  <si>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</si>
  <si>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</si>
  <si>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</si>
  <si>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</si>
  <si>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</si>
  <si>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</si>
  <si>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</si>
  <si>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</si>
  <si>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</si>
  <si>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t xml:space="preserve">  индексы цен </t>
  </si>
  <si>
    <t>Строительство</t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</si>
  <si>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</si>
  <si>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</si>
  <si>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</si>
  <si>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</si>
  <si>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t>Производство текстильных изделий, Производство одежды, Производство кожи и изделий из кожи (13, 14, 15)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</si>
  <si>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</si>
  <si>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 xml:space="preserve"> Базовый вариант</t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</si>
  <si>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</si>
  <si>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t>Производство пищевых продуктов, Производство напитков, Производство табачных изделий (10, 11, 12)</t>
  </si>
  <si>
    <t>Министерство экономического развития
Российской Федерации</t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</si>
  <si>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</si>
  <si>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</si>
  <si>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 xml:space="preserve">3 </t>
    </r>
    <r>
      <rPr>
        <sz val="10"/>
        <color theme="1"/>
        <rFont val="Arial"/>
        <family val="2"/>
        <charset val="204"/>
      </rPr>
      <t>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</si>
  <si>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</si>
  <si>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</si>
  <si>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</si>
  <si>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</si>
  <si>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2029 года, в % г/г</t>
    </r>
  </si>
  <si>
    <t xml:space="preserve">   в т. ч. без продукции ТЭКа (нефть, нефтепродукты, уголь, газ, энергетика)</t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</si>
  <si>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>6</t>
    </r>
  </si>
  <si>
    <r>
      <t>Потребительский рынок</t>
    </r>
    <r>
      <rPr>
        <b/>
        <vertAlign val="superscript"/>
        <sz val="13"/>
        <color indexed="8"/>
        <rFont val="Arial"/>
        <family val="2"/>
        <charset val="204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</si>
</sst>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_)"/>
    <numFmt numFmtId="166" formatCode="0.0_)"/>
    <numFmt numFmtId="167" formatCode="0.000"/>
    <numFmt numFmtId="168" formatCode="General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rgb="FF203277"/>
      <name val="Arial"/>
      <family val="2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0"/>
      <name val="Helv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name val="Arial Cyr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color rgb="FF2C2C84"/>
      <name val="Arial"/>
      <family val="2"/>
      <charset val="204"/>
    </font>
    <font>
      <vertAlign val="superscript"/>
      <sz val="10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5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5" fillId="0" borderId="0">
      <alignment vertical="top"/>
    </xf>
    <xf numFmtId="165" fontId="14" fillId="0" borderId="0"/>
    <xf numFmtId="165" fontId="14" fillId="0" borderId="0"/>
    <xf numFmtId="165" fontId="14" fillId="0" borderId="0"/>
    <xf numFmtId="168" fontId="5" fillId="0" borderId="0"/>
    <xf numFmtId="0" fontId="14" fillId="0" borderId="0">
      <alignment vertical="top"/>
    </xf>
  </cellStyleXfs>
  <cellXfs count="107">
    <xf numFmtId="0" fontId="0" fillId="0" borderId="0" xfId="0"/>
    <xf numFmtId="0" fontId="1" fillId="0" borderId="0" xfId="6"/>
    <xf numFmtId="0" fontId="13" fillId="0" borderId="13" xfId="7" applyFont="1" applyBorder="1" applyAlignment="1"/>
    <xf numFmtId="0" fontId="13" fillId="0" borderId="13" xfId="7" applyFont="1" applyBorder="1" applyAlignment="1">
      <alignment horizontal="left" indent="3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3" xfId="7" applyFill="1" applyBorder="1" applyAlignment="1"/>
    <xf numFmtId="164" fontId="0" fillId="0" borderId="0" xfId="0" applyNumberFormat="1" applyBorder="1" applyAlignment="1">
      <alignment horizontal="center" vertical="center"/>
    </xf>
    <xf numFmtId="17" fontId="0" fillId="0" borderId="0" xfId="0" applyNumberFormat="1"/>
    <xf numFmtId="0" fontId="5" fillId="0" borderId="14" xfId="7" applyFill="1" applyBorder="1" applyAlignment="1"/>
    <xf numFmtId="164" fontId="0" fillId="0" borderId="0" xfId="0" applyNumberFormat="1" applyAlignment="1">
      <alignment horizontal="center" vertical="center"/>
    </xf>
    <xf numFmtId="17" fontId="5" fillId="0" borderId="3" xfId="7" applyNumberFormat="1" applyFill="1" applyBorder="1" applyAlignment="1"/>
    <xf numFmtId="17" fontId="5" fillId="0" borderId="14" xfId="7" applyNumberFormat="1" applyFill="1" applyBorder="1" applyAlignmen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/>
    <xf numFmtId="17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5" xfId="0" applyBorder="1"/>
    <xf numFmtId="0" fontId="3" fillId="0" borderId="0" xfId="2" applyFont="1" applyFill="1" applyBorder="1"/>
    <xf numFmtId="165" fontId="16" fillId="0" borderId="16" xfId="9" applyFont="1" applyFill="1" applyBorder="1" applyAlignment="1" applyProtection="1">
      <alignment horizontal="center" vertical="center" wrapText="1"/>
      <protection locked="0"/>
    </xf>
    <xf numFmtId="165" fontId="16" fillId="0" borderId="17" xfId="9" applyFont="1" applyFill="1" applyBorder="1" applyAlignment="1" applyProtection="1">
      <alignment horizontal="center" vertical="center" wrapText="1"/>
      <protection locked="0"/>
    </xf>
    <xf numFmtId="0" fontId="7" fillId="0" borderId="19" xfId="6" applyFont="1" applyFill="1" applyBorder="1" applyAlignment="1">
      <alignment horizontal="center"/>
    </xf>
    <xf numFmtId="166" fontId="7" fillId="0" borderId="21" xfId="9" applyNumberFormat="1" applyFont="1" applyFill="1" applyBorder="1" applyAlignment="1">
      <alignment horizontal="center" vertical="center"/>
    </xf>
    <xf numFmtId="166" fontId="6" fillId="0" borderId="21" xfId="9" applyNumberFormat="1" applyFont="1" applyFill="1" applyBorder="1" applyAlignment="1">
      <alignment horizontal="center" vertical="center"/>
    </xf>
    <xf numFmtId="166" fontId="6" fillId="0" borderId="23" xfId="9" applyNumberFormat="1" applyFont="1" applyFill="1" applyBorder="1" applyAlignment="1">
      <alignment horizontal="center" vertical="center"/>
    </xf>
    <xf numFmtId="166" fontId="6" fillId="0" borderId="10" xfId="9" applyNumberFormat="1" applyFont="1" applyFill="1" applyBorder="1" applyAlignment="1">
      <alignment horizontal="center" vertical="center"/>
    </xf>
    <xf numFmtId="166" fontId="6" fillId="0" borderId="0" xfId="9" applyNumberFormat="1" applyFont="1" applyBorder="1" applyAlignment="1">
      <alignment horizontal="center" vertical="center"/>
    </xf>
    <xf numFmtId="0" fontId="12" fillId="0" borderId="0" xfId="6" applyFont="1"/>
    <xf numFmtId="0" fontId="12" fillId="0" borderId="0" xfId="6" applyFont="1" applyAlignment="1">
      <alignment horizontal="left" wrapText="1"/>
    </xf>
    <xf numFmtId="167" fontId="12" fillId="0" borderId="0" xfId="6" applyNumberFormat="1" applyFont="1"/>
    <xf numFmtId="166" fontId="7" fillId="0" borderId="29" xfId="9" applyNumberFormat="1" applyFont="1" applyFill="1" applyBorder="1" applyAlignment="1">
      <alignment horizontal="center" vertical="center"/>
    </xf>
    <xf numFmtId="166" fontId="6" fillId="0" borderId="29" xfId="9" applyNumberFormat="1" applyFont="1" applyFill="1" applyBorder="1" applyAlignment="1">
      <alignment horizontal="center" vertical="center"/>
    </xf>
    <xf numFmtId="166" fontId="6" fillId="0" borderId="30" xfId="9" applyNumberFormat="1" applyFont="1" applyFill="1" applyBorder="1" applyAlignment="1">
      <alignment horizontal="center" vertical="center"/>
    </xf>
    <xf numFmtId="166" fontId="6" fillId="0" borderId="11" xfId="9" applyNumberFormat="1" applyFont="1" applyFill="1" applyBorder="1" applyAlignment="1">
      <alignment horizontal="center" vertical="center"/>
    </xf>
    <xf numFmtId="166" fontId="7" fillId="0" borderId="23" xfId="9" applyNumberFormat="1" applyFont="1" applyFill="1" applyBorder="1" applyAlignment="1">
      <alignment horizontal="center" vertical="center"/>
    </xf>
    <xf numFmtId="166" fontId="7" fillId="0" borderId="30" xfId="9" applyNumberFormat="1" applyFont="1" applyFill="1" applyBorder="1" applyAlignment="1">
      <alignment horizontal="center" vertical="center"/>
    </xf>
    <xf numFmtId="165" fontId="16" fillId="0" borderId="4" xfId="9" applyFont="1" applyFill="1" applyBorder="1" applyAlignment="1">
      <alignment vertical="center"/>
    </xf>
    <xf numFmtId="165" fontId="15" fillId="0" borderId="4" xfId="9" applyFont="1" applyFill="1" applyBorder="1" applyAlignment="1">
      <alignment vertical="center"/>
    </xf>
    <xf numFmtId="165" fontId="20" fillId="0" borderId="4" xfId="9" applyFont="1" applyFill="1" applyBorder="1" applyAlignment="1">
      <alignment vertical="center" wrapText="1"/>
    </xf>
    <xf numFmtId="165" fontId="15" fillId="2" borderId="7" xfId="9" applyFont="1" applyFill="1" applyBorder="1" applyAlignment="1">
      <alignment vertical="center"/>
    </xf>
    <xf numFmtId="165" fontId="15" fillId="2" borderId="4" xfId="9" applyFont="1" applyFill="1" applyBorder="1" applyAlignment="1">
      <alignment vertical="center"/>
    </xf>
    <xf numFmtId="165" fontId="15" fillId="0" borderId="2" xfId="9" applyFont="1" applyFill="1" applyBorder="1" applyAlignment="1">
      <alignment vertical="center"/>
    </xf>
    <xf numFmtId="165" fontId="15" fillId="0" borderId="7" xfId="9" applyFont="1" applyFill="1" applyBorder="1" applyAlignment="1">
      <alignment vertical="center"/>
    </xf>
    <xf numFmtId="165" fontId="15" fillId="0" borderId="7" xfId="9" applyFont="1" applyFill="1" applyBorder="1" applyAlignment="1">
      <alignment vertical="center" wrapText="1"/>
    </xf>
    <xf numFmtId="165" fontId="6" fillId="0" borderId="4" xfId="9" applyFont="1" applyFill="1" applyBorder="1" applyAlignment="1">
      <alignment vertical="center"/>
    </xf>
    <xf numFmtId="165" fontId="6" fillId="0" borderId="7" xfId="9" applyFont="1" applyFill="1" applyBorder="1" applyAlignment="1">
      <alignment vertical="center" wrapText="1"/>
    </xf>
    <xf numFmtId="165" fontId="16" fillId="0" borderId="27" xfId="9" applyFont="1" applyFill="1" applyBorder="1" applyAlignment="1" applyProtection="1">
      <alignment horizontal="center" vertical="center" wrapText="1"/>
      <protection locked="0"/>
    </xf>
    <xf numFmtId="0" fontId="7" fillId="0" borderId="31" xfId="6" applyFont="1" applyFill="1" applyBorder="1" applyAlignment="1">
      <alignment horizontal="center"/>
    </xf>
    <xf numFmtId="166" fontId="7" fillId="0" borderId="20" xfId="9" applyNumberFormat="1" applyFont="1" applyFill="1" applyBorder="1" applyAlignment="1">
      <alignment horizontal="center" vertical="center"/>
    </xf>
    <xf numFmtId="166" fontId="6" fillId="0" borderId="20" xfId="9" applyNumberFormat="1" applyFont="1" applyFill="1" applyBorder="1" applyAlignment="1">
      <alignment horizontal="center" vertical="center"/>
    </xf>
    <xf numFmtId="166" fontId="6" fillId="0" borderId="22" xfId="9" applyNumberFormat="1" applyFont="1" applyFill="1" applyBorder="1" applyAlignment="1">
      <alignment horizontal="center" vertical="center"/>
    </xf>
    <xf numFmtId="166" fontId="6" fillId="0" borderId="9" xfId="9" applyNumberFormat="1" applyFont="1" applyFill="1" applyBorder="1" applyAlignment="1">
      <alignment horizontal="center" vertical="center"/>
    </xf>
    <xf numFmtId="166" fontId="22" fillId="0" borderId="20" xfId="9" applyNumberFormat="1" applyFont="1" applyFill="1" applyBorder="1" applyAlignment="1">
      <alignment horizontal="center" vertical="center"/>
    </xf>
    <xf numFmtId="1" fontId="17" fillId="3" borderId="32" xfId="2" applyNumberFormat="1" applyFont="1" applyFill="1" applyBorder="1" applyAlignment="1">
      <alignment horizontal="center" vertical="center"/>
    </xf>
    <xf numFmtId="1" fontId="17" fillId="3" borderId="24" xfId="2" applyNumberFormat="1" applyFont="1" applyFill="1" applyBorder="1" applyAlignment="1">
      <alignment horizontal="center" vertical="center"/>
    </xf>
    <xf numFmtId="0" fontId="8" fillId="3" borderId="25" xfId="2" applyFont="1" applyFill="1" applyBorder="1"/>
    <xf numFmtId="1" fontId="6" fillId="3" borderId="33" xfId="2" applyNumberFormat="1" applyFont="1" applyFill="1" applyBorder="1" applyAlignment="1">
      <alignment horizontal="center" vertical="center"/>
    </xf>
    <xf numFmtId="1" fontId="6" fillId="3" borderId="28" xfId="2" applyNumberFormat="1" applyFont="1" applyFill="1" applyBorder="1" applyAlignment="1">
      <alignment horizontal="center" vertical="center"/>
    </xf>
    <xf numFmtId="0" fontId="7" fillId="3" borderId="34" xfId="2" applyFont="1" applyFill="1" applyBorder="1"/>
    <xf numFmtId="1" fontId="6" fillId="3" borderId="35" xfId="2" applyNumberFormat="1" applyFont="1" applyFill="1" applyBorder="1" applyAlignment="1">
      <alignment horizontal="center" vertical="center"/>
    </xf>
    <xf numFmtId="1" fontId="6" fillId="3" borderId="18" xfId="2" applyNumberFormat="1" applyFont="1" applyFill="1" applyBorder="1" applyAlignment="1">
      <alignment horizontal="center" vertical="center"/>
    </xf>
    <xf numFmtId="0" fontId="7" fillId="3" borderId="36" xfId="2" applyFont="1" applyFill="1" applyBorder="1"/>
    <xf numFmtId="0" fontId="6" fillId="3" borderId="34" xfId="2" applyFont="1" applyFill="1" applyBorder="1"/>
    <xf numFmtId="1" fontId="6" fillId="3" borderId="32" xfId="2" applyNumberFormat="1" applyFont="1" applyFill="1" applyBorder="1" applyAlignment="1">
      <alignment horizontal="center" vertical="center"/>
    </xf>
    <xf numFmtId="1" fontId="6" fillId="3" borderId="24" xfId="2" applyNumberFormat="1" applyFont="1" applyFill="1" applyBorder="1" applyAlignment="1">
      <alignment horizontal="center" vertical="center"/>
    </xf>
    <xf numFmtId="0" fontId="6" fillId="3" borderId="25" xfId="2" applyFont="1" applyFill="1" applyBorder="1"/>
    <xf numFmtId="1" fontId="7" fillId="3" borderId="35" xfId="2" applyNumberFormat="1" applyFont="1" applyFill="1" applyBorder="1" applyAlignment="1">
      <alignment horizontal="center" vertical="center"/>
    </xf>
    <xf numFmtId="1" fontId="7" fillId="3" borderId="18" xfId="2" applyNumberFormat="1" applyFont="1" applyFill="1" applyBorder="1" applyAlignment="1">
      <alignment horizontal="center" vertical="center"/>
    </xf>
    <xf numFmtId="0" fontId="6" fillId="3" borderId="36" xfId="2" applyFont="1" applyFill="1" applyBorder="1"/>
    <xf numFmtId="1" fontId="7" fillId="3" borderId="33" xfId="2" applyNumberFormat="1" applyFont="1" applyFill="1" applyBorder="1" applyAlignment="1">
      <alignment horizontal="center" vertical="center"/>
    </xf>
    <xf numFmtId="1" fontId="7" fillId="3" borderId="28" xfId="2" applyNumberFormat="1" applyFont="1" applyFill="1" applyBorder="1" applyAlignment="1">
      <alignment horizontal="center" vertical="center"/>
    </xf>
    <xf numFmtId="1" fontId="7" fillId="3" borderId="32" xfId="2" applyNumberFormat="1" applyFont="1" applyFill="1" applyBorder="1" applyAlignment="1">
      <alignment horizontal="center" vertical="center"/>
    </xf>
    <xf numFmtId="1" fontId="7" fillId="3" borderId="24" xfId="2" applyNumberFormat="1" applyFont="1" applyFill="1" applyBorder="1" applyAlignment="1">
      <alignment horizontal="center" vertical="center"/>
    </xf>
    <xf numFmtId="0" fontId="7" fillId="3" borderId="25" xfId="2" applyFont="1" applyFill="1" applyBorder="1"/>
    <xf numFmtId="1" fontId="8" fillId="3" borderId="33" xfId="2" applyNumberFormat="1" applyFont="1" applyFill="1" applyBorder="1" applyAlignment="1">
      <alignment horizontal="center" vertical="center"/>
    </xf>
    <xf numFmtId="1" fontId="8" fillId="3" borderId="28" xfId="2" applyNumberFormat="1" applyFont="1" applyFill="1" applyBorder="1" applyAlignment="1">
      <alignment horizontal="center" vertical="center"/>
    </xf>
    <xf numFmtId="0" fontId="8" fillId="3" borderId="34" xfId="2" applyFont="1" applyFill="1" applyBorder="1"/>
    <xf numFmtId="1" fontId="8" fillId="3" borderId="35" xfId="2" applyNumberFormat="1" applyFont="1" applyFill="1" applyBorder="1" applyAlignment="1">
      <alignment horizontal="center" vertical="center"/>
    </xf>
    <xf numFmtId="1" fontId="8" fillId="3" borderId="18" xfId="2" applyNumberFormat="1" applyFont="1" applyFill="1" applyBorder="1" applyAlignment="1">
      <alignment horizontal="center" vertical="center"/>
    </xf>
    <xf numFmtId="0" fontId="8" fillId="3" borderId="36" xfId="2" applyFont="1" applyFill="1" applyBorder="1"/>
    <xf numFmtId="0" fontId="8" fillId="3" borderId="6" xfId="2" applyFont="1" applyFill="1" applyBorder="1" applyAlignment="1">
      <alignment horizontal="left" vertical="center" wrapText="1" indent="2"/>
    </xf>
    <xf numFmtId="0" fontId="8" fillId="3" borderId="8" xfId="2" applyFont="1" applyFill="1" applyBorder="1" applyAlignment="1">
      <alignment horizontal="left" vertical="center" wrapText="1" indent="2"/>
    </xf>
    <xf numFmtId="0" fontId="8" fillId="3" borderId="7" xfId="2" applyFont="1" applyFill="1" applyBorder="1" applyAlignment="1">
      <alignment horizontal="left" vertical="center" wrapText="1" indent="2"/>
    </xf>
    <xf numFmtId="0" fontId="17" fillId="3" borderId="8" xfId="2" applyFont="1" applyFill="1" applyBorder="1" applyAlignment="1">
      <alignment horizontal="left" vertical="center" wrapText="1" indent="2"/>
    </xf>
    <xf numFmtId="0" fontId="17" fillId="3" borderId="6" xfId="2" applyFont="1" applyFill="1" applyBorder="1" applyAlignment="1">
      <alignment horizontal="left" vertical="center" wrapText="1" indent="2"/>
    </xf>
    <xf numFmtId="0" fontId="17" fillId="3" borderId="7" xfId="2" applyFont="1" applyFill="1" applyBorder="1" applyAlignment="1">
      <alignment horizontal="left" vertical="center" wrapText="1" indent="2"/>
    </xf>
    <xf numFmtId="0" fontId="3" fillId="0" borderId="0" xfId="6" applyFont="1" applyAlignment="1">
      <alignment horizontal="left"/>
    </xf>
    <xf numFmtId="0" fontId="27" fillId="0" borderId="0" xfId="6" applyFont="1" applyAlignment="1">
      <alignment horizontal="left"/>
    </xf>
    <xf numFmtId="0" fontId="27" fillId="0" borderId="0" xfId="6" applyFont="1" applyFill="1" applyAlignment="1">
      <alignment horizontal="left"/>
    </xf>
    <xf numFmtId="0" fontId="1" fillId="0" borderId="0" xfId="6" applyFill="1" applyBorder="1"/>
    <xf numFmtId="0" fontId="28" fillId="0" borderId="5" xfId="5" applyFont="1" applyBorder="1" applyAlignment="1">
      <alignment horizontal="right" indent="1"/>
    </xf>
    <xf numFmtId="0" fontId="11" fillId="0" borderId="19" xfId="6" applyFont="1" applyBorder="1" applyAlignment="1">
      <alignment horizontal="center"/>
    </xf>
    <xf numFmtId="0" fontId="11" fillId="0" borderId="26" xfId="6" applyFont="1" applyBorder="1" applyAlignment="1">
      <alignment horizontal="center"/>
    </xf>
    <xf numFmtId="0" fontId="27" fillId="0" borderId="0" xfId="6" applyFont="1" applyAlignment="1">
      <alignment horizontal="left" wrapText="1"/>
    </xf>
    <xf numFmtId="0" fontId="12" fillId="0" borderId="0" xfId="6" applyFont="1" applyAlignment="1">
      <alignment horizontal="left" wrapText="1"/>
    </xf>
    <xf numFmtId="0" fontId="4" fillId="0" borderId="0" xfId="2" applyFont="1" applyBorder="1" applyAlignment="1">
      <alignment horizontal="center" vertical="center" wrapText="1"/>
    </xf>
    <xf numFmtId="0" fontId="4" fillId="3" borderId="0" xfId="2" applyFont="1" applyFill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165" fontId="15" fillId="0" borderId="1" xfId="9" applyFont="1" applyBorder="1" applyAlignment="1" applyProtection="1">
      <alignment horizontal="center" vertical="center"/>
      <protection locked="0"/>
    </xf>
    <xf numFmtId="165" fontId="15" fillId="0" borderId="2" xfId="9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3">
    <cellStyle name="Обычный" xfId="0" builtinId="0"/>
    <cellStyle name="Обычный 100" xfId="2"/>
    <cellStyle name="Обычный 118" xfId="11"/>
    <cellStyle name="Обычный 120" xfId="12"/>
    <cellStyle name="Обычный 140 3 2" xfId="6"/>
    <cellStyle name="Обычный 2" xfId="1"/>
    <cellStyle name="Обычный 2 2" xfId="10"/>
    <cellStyle name="Обычный 2 3" xfId="5"/>
    <cellStyle name="Обычный 25 2" xfId="9"/>
    <cellStyle name="Обычный 28 2" xfId="7"/>
    <cellStyle name="Обычный 4" xfId="8"/>
    <cellStyle name="Обычный 5" xfId="4"/>
    <cellStyle name="Стиль 1 2" xfId="3"/>
  </cellStyles>
  <dxfs count="0"/>
  <tableStyles count="0" defaultTableStyle="TableStyleMedium2" defaultPivotStyle="PivotStyleLight16"/>
  <colors>
    <mruColors>
      <color rgb="FF2C2C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821532</xdr:colOff>
      <xdr:row>0</xdr:row>
      <xdr:rowOff>47625</xdr:rowOff>
    </xdr:from>
    <xdr:to>
      <xdr:col>5</xdr:col>
      <xdr:colOff>630898</xdr:colOff>
      <xdr:row>1</xdr:row>
      <xdr:rowOff>547895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4032" y="47625"/>
          <a:ext cx="654710" cy="6907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F106"/>
  <sheetViews>
    <sheetView tabSelected="1" view="pageBreakPreview" zoomScale="80" zoomScaleNormal="100" zoomScaleSheetLayoutView="80" workbookViewId="0">
      <selection activeCell="A3" sqref="A3:F3"/>
    </sheetView>
  </sheetViews>
  <sheetFormatPr defaultColWidth="8.85546875" defaultRowHeight="15" x14ac:dyDescent="0.25"/>
  <cols>
    <col min="1" max="1" width="90.5703125" style="1" customWidth="1"/>
    <col min="2" max="6" width="12.7109375" style="1" customWidth="1"/>
    <col min="7" max="16384" width="8.85546875" style="92"/>
  </cols>
  <sheetData>
    <row r="1" spans="1:6" x14ac:dyDescent="0.25">
      <c r="A1" s="99" t="s">
        <v>59</v>
      </c>
      <c r="B1" s="100"/>
      <c r="C1" s="100"/>
      <c r="D1" s="100"/>
      <c r="E1" s="100"/>
      <c r="F1" s="100"/>
    </row>
    <row r="2" spans="1:6" ht="45" customHeight="1" x14ac:dyDescent="0.25">
      <c r="A2" s="100"/>
      <c r="B2" s="100"/>
      <c r="C2" s="100"/>
      <c r="D2" s="100"/>
      <c r="E2" s="100"/>
      <c r="F2" s="100"/>
    </row>
    <row r="3" spans="1:6" ht="52.5" customHeight="1" x14ac:dyDescent="0.25">
      <c r="A3" s="98" t="s">
        <v>67</v>
      </c>
      <c r="B3" s="98"/>
      <c r="C3" s="98"/>
      <c r="D3" s="98"/>
      <c r="E3" s="98"/>
      <c r="F3" s="98"/>
    </row>
    <row r="4" spans="1:6" s="21" customFormat="1" ht="19.5" customHeight="1" thickBot="1" x14ac:dyDescent="0.35">
      <c r="A4" s="93" t="s">
        <v>56</v>
      </c>
      <c r="B4" s="93"/>
      <c r="C4" s="93"/>
      <c r="D4" s="93"/>
      <c r="E4" s="93"/>
      <c r="F4" s="93"/>
    </row>
    <row r="5" spans="1:6" ht="19.5" customHeight="1" x14ac:dyDescent="0.25">
      <c r="A5" s="101"/>
      <c r="B5" s="49">
        <v>2025</v>
      </c>
      <c r="C5" s="22">
        <v>2026</v>
      </c>
      <c r="D5" s="22">
        <v>2027</v>
      </c>
      <c r="E5" s="22">
        <v>2028</v>
      </c>
      <c r="F5" s="23">
        <v>2029</v>
      </c>
    </row>
    <row r="6" spans="1:6" ht="19.5" customHeight="1" thickBot="1" x14ac:dyDescent="0.3">
      <c r="A6" s="102"/>
      <c r="B6" s="50" t="s">
        <v>17</v>
      </c>
      <c r="C6" s="24" t="s">
        <v>0</v>
      </c>
      <c r="D6" s="94" t="s">
        <v>1</v>
      </c>
      <c r="E6" s="94"/>
      <c r="F6" s="95"/>
    </row>
    <row r="7" spans="1:6" ht="15.75" customHeight="1" x14ac:dyDescent="0.25">
      <c r="A7" s="83" t="s">
        <v>18</v>
      </c>
      <c r="B7" s="56"/>
      <c r="C7" s="57"/>
      <c r="D7" s="57"/>
      <c r="E7" s="57"/>
      <c r="F7" s="58"/>
    </row>
    <row r="8" spans="1:6" ht="20.100000000000001" customHeight="1" x14ac:dyDescent="0.25">
      <c r="A8" s="39" t="s">
        <v>19</v>
      </c>
      <c r="B8" s="51">
        <v>98.68</v>
      </c>
      <c r="C8" s="25">
        <v>105.58</v>
      </c>
      <c r="D8" s="25">
        <v>104.29</v>
      </c>
      <c r="E8" s="25">
        <v>104.33</v>
      </c>
      <c r="F8" s="33">
        <v>103.92</v>
      </c>
    </row>
    <row r="9" spans="1:6" ht="20.100000000000001" customHeight="1" x14ac:dyDescent="0.25">
      <c r="A9" s="40" t="s">
        <v>20</v>
      </c>
      <c r="B9" s="52">
        <v>101.91</v>
      </c>
      <c r="C9" s="26">
        <v>105.57</v>
      </c>
      <c r="D9" s="26">
        <v>103.76</v>
      </c>
      <c r="E9" s="26">
        <v>104.23</v>
      </c>
      <c r="F9" s="34">
        <v>103.84</v>
      </c>
    </row>
    <row r="10" spans="1:6" ht="20.100000000000001" customHeight="1" x14ac:dyDescent="0.25">
      <c r="A10" s="41" t="s">
        <v>68</v>
      </c>
      <c r="B10" s="52">
        <v>105.65</v>
      </c>
      <c r="C10" s="26">
        <v>105.13</v>
      </c>
      <c r="D10" s="26">
        <v>104.28</v>
      </c>
      <c r="E10" s="26">
        <v>104.11</v>
      </c>
      <c r="F10" s="34">
        <v>103.94</v>
      </c>
    </row>
    <row r="11" spans="1:6" ht="20.100000000000001" customHeight="1" x14ac:dyDescent="0.25">
      <c r="A11" s="84" t="s">
        <v>21</v>
      </c>
      <c r="B11" s="59"/>
      <c r="C11" s="60"/>
      <c r="D11" s="60"/>
      <c r="E11" s="60"/>
      <c r="F11" s="61"/>
    </row>
    <row r="12" spans="1:6" ht="20.100000000000001" customHeight="1" x14ac:dyDescent="0.25">
      <c r="A12" s="39" t="s">
        <v>19</v>
      </c>
      <c r="B12" s="51">
        <v>83.98</v>
      </c>
      <c r="C12" s="25">
        <v>105.47</v>
      </c>
      <c r="D12" s="25">
        <v>102.57</v>
      </c>
      <c r="E12" s="25">
        <v>104.63</v>
      </c>
      <c r="F12" s="33">
        <v>103.92</v>
      </c>
    </row>
    <row r="13" spans="1:6" ht="20.100000000000001" customHeight="1" x14ac:dyDescent="0.25">
      <c r="A13" s="42" t="s">
        <v>20</v>
      </c>
      <c r="B13" s="52">
        <v>90.22</v>
      </c>
      <c r="C13" s="26">
        <v>105.09</v>
      </c>
      <c r="D13" s="26">
        <v>100.12</v>
      </c>
      <c r="E13" s="26">
        <v>104.3</v>
      </c>
      <c r="F13" s="34">
        <v>103.42</v>
      </c>
    </row>
    <row r="14" spans="1:6" ht="20.100000000000001" customHeight="1" x14ac:dyDescent="0.25">
      <c r="A14" s="84" t="s">
        <v>22</v>
      </c>
      <c r="B14" s="59"/>
      <c r="C14" s="60"/>
      <c r="D14" s="60"/>
      <c r="E14" s="60"/>
      <c r="F14" s="61"/>
    </row>
    <row r="15" spans="1:6" ht="20.100000000000001" customHeight="1" x14ac:dyDescent="0.25">
      <c r="A15" s="39" t="s">
        <v>19</v>
      </c>
      <c r="B15" s="51">
        <v>81.16</v>
      </c>
      <c r="C15" s="25">
        <v>104.33</v>
      </c>
      <c r="D15" s="25">
        <v>102.29</v>
      </c>
      <c r="E15" s="25">
        <v>104.73</v>
      </c>
      <c r="F15" s="33">
        <v>103.91</v>
      </c>
    </row>
    <row r="16" spans="1:6" ht="20.100000000000001" customHeight="1" x14ac:dyDescent="0.25">
      <c r="A16" s="43" t="s">
        <v>20</v>
      </c>
      <c r="B16" s="52">
        <v>87.74</v>
      </c>
      <c r="C16" s="26">
        <v>104.02</v>
      </c>
      <c r="D16" s="26">
        <v>99.49</v>
      </c>
      <c r="E16" s="26">
        <v>104.35</v>
      </c>
      <c r="F16" s="34">
        <v>103.36</v>
      </c>
    </row>
    <row r="17" spans="1:6" ht="20.100000000000001" customHeight="1" x14ac:dyDescent="0.25">
      <c r="A17" s="84" t="s">
        <v>23</v>
      </c>
      <c r="B17" s="59"/>
      <c r="C17" s="60"/>
      <c r="D17" s="60"/>
      <c r="E17" s="60"/>
      <c r="F17" s="61"/>
    </row>
    <row r="18" spans="1:6" ht="20.100000000000001" customHeight="1" x14ac:dyDescent="0.25">
      <c r="A18" s="39" t="s">
        <v>19</v>
      </c>
      <c r="B18" s="51">
        <v>84.262</v>
      </c>
      <c r="C18" s="25">
        <v>102.12</v>
      </c>
      <c r="D18" s="25">
        <v>105.7638822826686</v>
      </c>
      <c r="E18" s="25">
        <v>103.62750027984247</v>
      </c>
      <c r="F18" s="33">
        <v>103.21217664874641</v>
      </c>
    </row>
    <row r="19" spans="1:6" ht="20.100000000000001" customHeight="1" x14ac:dyDescent="0.25">
      <c r="A19" s="40" t="s">
        <v>20</v>
      </c>
      <c r="B19" s="52">
        <v>89.52</v>
      </c>
      <c r="C19" s="26">
        <v>101.2950738481567</v>
      </c>
      <c r="D19" s="26">
        <v>105.55262155545742</v>
      </c>
      <c r="E19" s="26">
        <v>103.59089508033409</v>
      </c>
      <c r="F19" s="34">
        <v>103.14727639832213</v>
      </c>
    </row>
    <row r="20" spans="1:6" ht="20.100000000000001" customHeight="1" x14ac:dyDescent="0.25">
      <c r="A20" s="41" t="s">
        <v>24</v>
      </c>
      <c r="B20" s="52"/>
      <c r="C20" s="26"/>
      <c r="D20" s="26"/>
      <c r="E20" s="26"/>
      <c r="F20" s="34"/>
    </row>
    <row r="21" spans="1:6" ht="20.100000000000001" customHeight="1" x14ac:dyDescent="0.25">
      <c r="A21" s="40" t="s">
        <v>20</v>
      </c>
      <c r="B21" s="52">
        <v>103.56</v>
      </c>
      <c r="C21" s="27">
        <v>104.0908305923346</v>
      </c>
      <c r="D21" s="27">
        <v>103.81126840691086</v>
      </c>
      <c r="E21" s="27">
        <v>103.78514116447846</v>
      </c>
      <c r="F21" s="35">
        <v>103.68225452355198</v>
      </c>
    </row>
    <row r="22" spans="1:6" ht="20.100000000000001" customHeight="1" x14ac:dyDescent="0.25">
      <c r="A22" s="84" t="s">
        <v>25</v>
      </c>
      <c r="B22" s="59"/>
      <c r="C22" s="60"/>
      <c r="D22" s="60"/>
      <c r="E22" s="60"/>
      <c r="F22" s="61"/>
    </row>
    <row r="23" spans="1:6" ht="20.100000000000001" customHeight="1" x14ac:dyDescent="0.25">
      <c r="A23" s="39" t="s">
        <v>19</v>
      </c>
      <c r="B23" s="51">
        <v>80.917432518951529</v>
      </c>
      <c r="C23" s="25">
        <v>104.4993188522444</v>
      </c>
      <c r="D23" s="25">
        <v>102.03092808357783</v>
      </c>
      <c r="E23" s="25">
        <v>104.80987818389342</v>
      </c>
      <c r="F23" s="33">
        <v>103.96191543286828</v>
      </c>
    </row>
    <row r="24" spans="1:6" ht="20.100000000000001" customHeight="1" x14ac:dyDescent="0.25">
      <c r="A24" s="42" t="s">
        <v>20</v>
      </c>
      <c r="B24" s="53">
        <v>87.643516705746976</v>
      </c>
      <c r="C24" s="27">
        <v>104.19166519941274</v>
      </c>
      <c r="D24" s="27">
        <v>99.122737577843424</v>
      </c>
      <c r="E24" s="27">
        <v>104.42239396771396</v>
      </c>
      <c r="F24" s="35">
        <v>103.36950097969044</v>
      </c>
    </row>
    <row r="25" spans="1:6" ht="20.100000000000001" customHeight="1" x14ac:dyDescent="0.25">
      <c r="A25" s="85" t="s">
        <v>26</v>
      </c>
      <c r="B25" s="62"/>
      <c r="C25" s="63"/>
      <c r="D25" s="63"/>
      <c r="E25" s="63"/>
      <c r="F25" s="64"/>
    </row>
    <row r="26" spans="1:6" ht="20.100000000000001" customHeight="1" x14ac:dyDescent="0.25">
      <c r="A26" s="39" t="s">
        <v>19</v>
      </c>
      <c r="B26" s="51">
        <v>107.66532193507487</v>
      </c>
      <c r="C26" s="25">
        <v>112.43185587058628</v>
      </c>
      <c r="D26" s="25">
        <v>104.26046860273583</v>
      </c>
      <c r="E26" s="25">
        <v>104.03634636743261</v>
      </c>
      <c r="F26" s="33">
        <v>103.94726791348596</v>
      </c>
    </row>
    <row r="27" spans="1:6" ht="20.100000000000001" customHeight="1" x14ac:dyDescent="0.25">
      <c r="A27" s="40" t="s">
        <v>20</v>
      </c>
      <c r="B27" s="53">
        <v>108.98536164272255</v>
      </c>
      <c r="C27" s="27">
        <v>112.48799775575928</v>
      </c>
      <c r="D27" s="27">
        <v>104.19635404744194</v>
      </c>
      <c r="E27" s="27">
        <v>104.04525048157005</v>
      </c>
      <c r="F27" s="35">
        <v>103.88700736824184</v>
      </c>
    </row>
    <row r="28" spans="1:6" ht="20.100000000000001" customHeight="1" x14ac:dyDescent="0.25">
      <c r="A28" s="86" t="s">
        <v>27</v>
      </c>
      <c r="B28" s="59"/>
      <c r="C28" s="60"/>
      <c r="D28" s="60"/>
      <c r="E28" s="60"/>
      <c r="F28" s="65"/>
    </row>
    <row r="29" spans="1:6" ht="20.100000000000001" customHeight="1" x14ac:dyDescent="0.25">
      <c r="A29" s="39" t="s">
        <v>19</v>
      </c>
      <c r="B29" s="51">
        <v>106.39835504455934</v>
      </c>
      <c r="C29" s="25">
        <v>113.78613462920451</v>
      </c>
      <c r="D29" s="25">
        <v>104.31735103958479</v>
      </c>
      <c r="E29" s="25">
        <v>104.07974496165058</v>
      </c>
      <c r="F29" s="33">
        <v>103.9998716055905</v>
      </c>
    </row>
    <row r="30" spans="1:6" ht="20.100000000000001" customHeight="1" thickBot="1" x14ac:dyDescent="0.3">
      <c r="A30" s="44" t="s">
        <v>20</v>
      </c>
      <c r="B30" s="54">
        <v>108.85</v>
      </c>
      <c r="C30" s="28">
        <v>114.19446655324872</v>
      </c>
      <c r="D30" s="28">
        <v>104.18654319630269</v>
      </c>
      <c r="E30" s="28">
        <v>104.0678421713646</v>
      </c>
      <c r="F30" s="36">
        <v>103.89259962492309</v>
      </c>
    </row>
    <row r="31" spans="1:6" ht="20.100000000000001" customHeight="1" x14ac:dyDescent="0.25">
      <c r="A31" s="87" t="s">
        <v>28</v>
      </c>
      <c r="B31" s="66"/>
      <c r="C31" s="67"/>
      <c r="D31" s="67"/>
      <c r="E31" s="67"/>
      <c r="F31" s="68"/>
    </row>
    <row r="32" spans="1:6" ht="20.100000000000001" customHeight="1" x14ac:dyDescent="0.25">
      <c r="A32" s="39" t="s">
        <v>19</v>
      </c>
      <c r="B32" s="51">
        <v>111.5581719875368</v>
      </c>
      <c r="C32" s="25">
        <v>107.90518374396578</v>
      </c>
      <c r="D32" s="25">
        <v>104.07033925178804</v>
      </c>
      <c r="E32" s="25">
        <v>103.8912867144397</v>
      </c>
      <c r="F32" s="33">
        <v>103.77144025223708</v>
      </c>
    </row>
    <row r="33" spans="1:6" ht="20.100000000000001" customHeight="1" x14ac:dyDescent="0.25">
      <c r="A33" s="45" t="s">
        <v>20</v>
      </c>
      <c r="B33" s="53">
        <v>109.46</v>
      </c>
      <c r="C33" s="27">
        <v>107.95086617713199</v>
      </c>
      <c r="D33" s="27">
        <v>104.22795634517814</v>
      </c>
      <c r="E33" s="27">
        <v>103.98408517473851</v>
      </c>
      <c r="F33" s="35">
        <v>103.86609209612985</v>
      </c>
    </row>
    <row r="34" spans="1:6" ht="20.100000000000001" customHeight="1" x14ac:dyDescent="0.25">
      <c r="A34" s="85" t="s">
        <v>29</v>
      </c>
      <c r="B34" s="69"/>
      <c r="C34" s="70"/>
      <c r="D34" s="70"/>
      <c r="E34" s="70"/>
      <c r="F34" s="64"/>
    </row>
    <row r="35" spans="1:6" ht="20.100000000000001" customHeight="1" x14ac:dyDescent="0.25">
      <c r="A35" s="39" t="s">
        <v>19</v>
      </c>
      <c r="B35" s="51">
        <v>101.40388163697563</v>
      </c>
      <c r="C35" s="25">
        <v>104.84663667868469</v>
      </c>
      <c r="D35" s="25">
        <v>104.50707710325426</v>
      </c>
      <c r="E35" s="25">
        <v>104.1258392065531</v>
      </c>
      <c r="F35" s="33">
        <v>103.92136834017219</v>
      </c>
    </row>
    <row r="36" spans="1:6" ht="20.100000000000001" customHeight="1" x14ac:dyDescent="0.25">
      <c r="A36" s="40" t="s">
        <v>20</v>
      </c>
      <c r="B36" s="53">
        <v>103.93</v>
      </c>
      <c r="C36" s="27">
        <v>104.85642222753219</v>
      </c>
      <c r="D36" s="27">
        <v>104.25059644263391</v>
      </c>
      <c r="E36" s="27">
        <v>104.05857386355957</v>
      </c>
      <c r="F36" s="35">
        <v>103.92790427493696</v>
      </c>
    </row>
    <row r="37" spans="1:6" ht="30" x14ac:dyDescent="0.25">
      <c r="A37" s="86" t="s">
        <v>58</v>
      </c>
      <c r="B37" s="59"/>
      <c r="C37" s="60"/>
      <c r="D37" s="60"/>
      <c r="E37" s="60"/>
      <c r="F37" s="65"/>
    </row>
    <row r="38" spans="1:6" ht="20.100000000000001" customHeight="1" x14ac:dyDescent="0.25">
      <c r="A38" s="39" t="s">
        <v>19</v>
      </c>
      <c r="B38" s="51">
        <v>112.98648914864573</v>
      </c>
      <c r="C38" s="25">
        <v>103.864023366483</v>
      </c>
      <c r="D38" s="25">
        <v>103.53123900389059</v>
      </c>
      <c r="E38" s="25">
        <v>103.68737005113063</v>
      </c>
      <c r="F38" s="33">
        <v>103.98535138303376</v>
      </c>
    </row>
    <row r="39" spans="1:6" ht="20.100000000000001" customHeight="1" x14ac:dyDescent="0.25">
      <c r="A39" s="40" t="s">
        <v>20</v>
      </c>
      <c r="B39" s="53">
        <v>110.4164112273464</v>
      </c>
      <c r="C39" s="27">
        <v>103.55900408463754</v>
      </c>
      <c r="D39" s="27">
        <v>103.40519452600347</v>
      </c>
      <c r="E39" s="27">
        <v>103.70326469451223</v>
      </c>
      <c r="F39" s="35">
        <v>103.99069228794542</v>
      </c>
    </row>
    <row r="40" spans="1:6" ht="30" x14ac:dyDescent="0.25">
      <c r="A40" s="86" t="s">
        <v>54</v>
      </c>
      <c r="B40" s="59"/>
      <c r="C40" s="60"/>
      <c r="D40" s="60"/>
      <c r="E40" s="60"/>
      <c r="F40" s="65"/>
    </row>
    <row r="41" spans="1:6" ht="20.100000000000001" customHeight="1" x14ac:dyDescent="0.25">
      <c r="A41" s="39" t="s">
        <v>19</v>
      </c>
      <c r="B41" s="51">
        <v>115.61724739133217</v>
      </c>
      <c r="C41" s="25">
        <v>104.60075878636053</v>
      </c>
      <c r="D41" s="25">
        <v>104.12708007677635</v>
      </c>
      <c r="E41" s="25">
        <v>103.88277294915298</v>
      </c>
      <c r="F41" s="33">
        <v>103.90551125200065</v>
      </c>
    </row>
    <row r="42" spans="1:6" ht="20.100000000000001" customHeight="1" x14ac:dyDescent="0.25">
      <c r="A42" s="45" t="s">
        <v>20</v>
      </c>
      <c r="B42" s="53">
        <v>104.89271398378584</v>
      </c>
      <c r="C42" s="27">
        <v>103.72362516317617</v>
      </c>
      <c r="D42" s="27">
        <v>104.0007885042352</v>
      </c>
      <c r="E42" s="27">
        <v>103.8867098777019</v>
      </c>
      <c r="F42" s="35">
        <v>103.90435545619776</v>
      </c>
    </row>
    <row r="43" spans="1:6" ht="30" x14ac:dyDescent="0.25">
      <c r="A43" s="86" t="s">
        <v>30</v>
      </c>
      <c r="B43" s="59"/>
      <c r="C43" s="60"/>
      <c r="D43" s="60"/>
      <c r="E43" s="60"/>
      <c r="F43" s="65"/>
    </row>
    <row r="44" spans="1:6" ht="20.100000000000001" customHeight="1" x14ac:dyDescent="0.25">
      <c r="A44" s="39" t="s">
        <v>19</v>
      </c>
      <c r="B44" s="51">
        <v>104.6869584417977</v>
      </c>
      <c r="C44" s="25">
        <v>103.75458883660433</v>
      </c>
      <c r="D44" s="25">
        <v>104.03514767880186</v>
      </c>
      <c r="E44" s="25">
        <v>103.970702228482</v>
      </c>
      <c r="F44" s="33">
        <v>103.9776513195755</v>
      </c>
    </row>
    <row r="45" spans="1:6" ht="20.100000000000001" customHeight="1" x14ac:dyDescent="0.25">
      <c r="A45" s="45" t="s">
        <v>20</v>
      </c>
      <c r="B45" s="53">
        <v>102.32</v>
      </c>
      <c r="C45" s="27">
        <v>103.47542965172252</v>
      </c>
      <c r="D45" s="27">
        <v>103.96071624359186</v>
      </c>
      <c r="E45" s="27">
        <v>103.91555369444438</v>
      </c>
      <c r="F45" s="35">
        <v>103.94859492307909</v>
      </c>
    </row>
    <row r="46" spans="1:6" ht="20.100000000000001" customHeight="1" x14ac:dyDescent="0.25">
      <c r="A46" s="88" t="s">
        <v>31</v>
      </c>
      <c r="B46" s="62"/>
      <c r="C46" s="63"/>
      <c r="D46" s="63"/>
      <c r="E46" s="63"/>
      <c r="F46" s="71"/>
    </row>
    <row r="47" spans="1:6" ht="20.100000000000001" customHeight="1" x14ac:dyDescent="0.25">
      <c r="A47" s="39" t="s">
        <v>19</v>
      </c>
      <c r="B47" s="51">
        <v>103.7346836171877</v>
      </c>
      <c r="C47" s="25">
        <v>102.71072686117108</v>
      </c>
      <c r="D47" s="25">
        <v>104.01691547421133</v>
      </c>
      <c r="E47" s="25">
        <v>103.99775901229738</v>
      </c>
      <c r="F47" s="33">
        <v>103.84959331066949</v>
      </c>
    </row>
    <row r="48" spans="1:6" ht="20.100000000000001" customHeight="1" x14ac:dyDescent="0.25">
      <c r="A48" s="40" t="s">
        <v>20</v>
      </c>
      <c r="B48" s="53">
        <v>100.51</v>
      </c>
      <c r="C48" s="27">
        <v>102.38939581162516</v>
      </c>
      <c r="D48" s="27">
        <v>103.90017017487413</v>
      </c>
      <c r="E48" s="27">
        <v>103.87249852810736</v>
      </c>
      <c r="F48" s="35">
        <v>103.76810983616849</v>
      </c>
    </row>
    <row r="49" spans="1:6" ht="20.100000000000001" customHeight="1" x14ac:dyDescent="0.25">
      <c r="A49" s="86" t="s">
        <v>32</v>
      </c>
      <c r="B49" s="59"/>
      <c r="C49" s="60"/>
      <c r="D49" s="60"/>
      <c r="E49" s="60"/>
      <c r="F49" s="65"/>
    </row>
    <row r="50" spans="1:6" ht="20.100000000000001" customHeight="1" x14ac:dyDescent="0.25">
      <c r="A50" s="39" t="s">
        <v>19</v>
      </c>
      <c r="B50" s="51">
        <v>92.32182415405012</v>
      </c>
      <c r="C50" s="25">
        <v>104.58075279239164</v>
      </c>
      <c r="D50" s="25">
        <v>104.53112067646543</v>
      </c>
      <c r="E50" s="25">
        <v>104.04223353366619</v>
      </c>
      <c r="F50" s="33">
        <v>103.97376281475826</v>
      </c>
    </row>
    <row r="51" spans="1:6" ht="20.100000000000001" customHeight="1" x14ac:dyDescent="0.25">
      <c r="A51" s="45" t="s">
        <v>20</v>
      </c>
      <c r="B51" s="53">
        <v>94.89</v>
      </c>
      <c r="C51" s="27">
        <v>104.80297288267353</v>
      </c>
      <c r="D51" s="27">
        <v>104.20072776545737</v>
      </c>
      <c r="E51" s="27">
        <v>103.85185396750786</v>
      </c>
      <c r="F51" s="35">
        <v>103.86035278373443</v>
      </c>
    </row>
    <row r="52" spans="1:6" ht="45" x14ac:dyDescent="0.25">
      <c r="A52" s="86" t="s">
        <v>55</v>
      </c>
      <c r="B52" s="59"/>
      <c r="C52" s="60"/>
      <c r="D52" s="60"/>
      <c r="E52" s="60"/>
      <c r="F52" s="65"/>
    </row>
    <row r="53" spans="1:6" ht="20.100000000000001" customHeight="1" x14ac:dyDescent="0.25">
      <c r="A53" s="39" t="s">
        <v>19</v>
      </c>
      <c r="B53" s="51">
        <v>105.96691356341235</v>
      </c>
      <c r="C53" s="25">
        <v>103.60372468055061</v>
      </c>
      <c r="D53" s="25">
        <v>104.11347833133672</v>
      </c>
      <c r="E53" s="25">
        <v>103.95975950330853</v>
      </c>
      <c r="F53" s="33">
        <v>103.92936524889393</v>
      </c>
    </row>
    <row r="54" spans="1:6" ht="20.100000000000001" customHeight="1" thickBot="1" x14ac:dyDescent="0.3">
      <c r="A54" s="44" t="s">
        <v>20</v>
      </c>
      <c r="B54" s="54">
        <v>103.40438022628558</v>
      </c>
      <c r="C54" s="28">
        <v>103.30963164987432</v>
      </c>
      <c r="D54" s="28">
        <v>103.95653585363394</v>
      </c>
      <c r="E54" s="28">
        <v>103.76627738932353</v>
      </c>
      <c r="F54" s="36">
        <v>103.83197134392101</v>
      </c>
    </row>
    <row r="55" spans="1:6" ht="17.25" customHeight="1" x14ac:dyDescent="0.25">
      <c r="A55" s="87" t="s">
        <v>33</v>
      </c>
      <c r="B55" s="66"/>
      <c r="C55" s="67"/>
      <c r="D55" s="67"/>
      <c r="E55" s="67"/>
      <c r="F55" s="68"/>
    </row>
    <row r="56" spans="1:6" ht="20.100000000000001" customHeight="1" x14ac:dyDescent="0.25">
      <c r="A56" s="39" t="s">
        <v>19</v>
      </c>
      <c r="B56" s="51">
        <v>110.55759342300901</v>
      </c>
      <c r="C56" s="25">
        <v>104.39505419442523</v>
      </c>
      <c r="D56" s="25">
        <v>104.24199960024107</v>
      </c>
      <c r="E56" s="25">
        <v>104.00190871707021</v>
      </c>
      <c r="F56" s="33">
        <v>103.75148789380768</v>
      </c>
    </row>
    <row r="57" spans="1:6" ht="20.100000000000001" customHeight="1" x14ac:dyDescent="0.25">
      <c r="A57" s="40" t="s">
        <v>20</v>
      </c>
      <c r="B57" s="53">
        <v>107.3</v>
      </c>
      <c r="C57" s="27">
        <v>104.17016375026078</v>
      </c>
      <c r="D57" s="27">
        <v>104.19922009319539</v>
      </c>
      <c r="E57" s="27">
        <v>104.01061098087116</v>
      </c>
      <c r="F57" s="35">
        <v>103.75221759327306</v>
      </c>
    </row>
    <row r="58" spans="1:6" ht="15.75" x14ac:dyDescent="0.25">
      <c r="A58" s="86" t="s">
        <v>34</v>
      </c>
      <c r="B58" s="59"/>
      <c r="C58" s="60"/>
      <c r="D58" s="60"/>
      <c r="E58" s="60"/>
      <c r="F58" s="65"/>
    </row>
    <row r="59" spans="1:6" ht="20.100000000000001" customHeight="1" x14ac:dyDescent="0.25">
      <c r="A59" s="39" t="s">
        <v>19</v>
      </c>
      <c r="B59" s="51">
        <v>88.191702780369567</v>
      </c>
      <c r="C59" s="25">
        <v>96.387766596449069</v>
      </c>
      <c r="D59" s="25">
        <v>106.21306225917655</v>
      </c>
      <c r="E59" s="25">
        <v>104.94668671659619</v>
      </c>
      <c r="F59" s="33">
        <v>104.01192224862936</v>
      </c>
    </row>
    <row r="60" spans="1:6" ht="20.100000000000001" customHeight="1" x14ac:dyDescent="0.25">
      <c r="A60" s="45" t="s">
        <v>20</v>
      </c>
      <c r="B60" s="53">
        <v>91.472818397873255</v>
      </c>
      <c r="C60" s="27">
        <v>95.909056713153973</v>
      </c>
      <c r="D60" s="27">
        <v>106.0484830628849</v>
      </c>
      <c r="E60" s="27">
        <v>104.94439400451174</v>
      </c>
      <c r="F60" s="35">
        <v>103.96303506935448</v>
      </c>
    </row>
    <row r="61" spans="1:6" ht="30" x14ac:dyDescent="0.25">
      <c r="A61" s="88" t="s">
        <v>35</v>
      </c>
      <c r="B61" s="62"/>
      <c r="C61" s="63"/>
      <c r="D61" s="63"/>
      <c r="E61" s="63"/>
      <c r="F61" s="71"/>
    </row>
    <row r="62" spans="1:6" ht="20.100000000000001" customHeight="1" x14ac:dyDescent="0.25">
      <c r="A62" s="39" t="s">
        <v>19</v>
      </c>
      <c r="B62" s="51">
        <v>110.25011200512441</v>
      </c>
      <c r="C62" s="25">
        <v>113.02626340220183</v>
      </c>
      <c r="D62" s="25">
        <v>104.12241012941166</v>
      </c>
      <c r="E62" s="25">
        <v>103.61868945937896</v>
      </c>
      <c r="F62" s="33">
        <v>103.04254490991838</v>
      </c>
    </row>
    <row r="63" spans="1:6" ht="20.100000000000001" customHeight="1" x14ac:dyDescent="0.25">
      <c r="A63" s="40" t="s">
        <v>20</v>
      </c>
      <c r="B63" s="53">
        <v>121.23</v>
      </c>
      <c r="C63" s="27">
        <v>119.36688946776239</v>
      </c>
      <c r="D63" s="27">
        <v>103.82653470909848</v>
      </c>
      <c r="E63" s="27">
        <v>103.25004730156029</v>
      </c>
      <c r="F63" s="35">
        <v>102.54269807766536</v>
      </c>
    </row>
    <row r="64" spans="1:6" ht="30" x14ac:dyDescent="0.25">
      <c r="A64" s="86" t="s">
        <v>36</v>
      </c>
      <c r="B64" s="59"/>
      <c r="C64" s="60"/>
      <c r="D64" s="60"/>
      <c r="E64" s="60"/>
      <c r="F64" s="65"/>
    </row>
    <row r="65" spans="1:6" ht="20.100000000000001" customHeight="1" x14ac:dyDescent="0.25">
      <c r="A65" s="39" t="s">
        <v>19</v>
      </c>
      <c r="B65" s="51">
        <v>98.20396074933646</v>
      </c>
      <c r="C65" s="25">
        <v>105.31343306430982</v>
      </c>
      <c r="D65" s="25">
        <v>104.53450262972279</v>
      </c>
      <c r="E65" s="25">
        <v>104.04699788712668</v>
      </c>
      <c r="F65" s="33">
        <v>104.02160064652442</v>
      </c>
    </row>
    <row r="66" spans="1:6" ht="20.100000000000001" customHeight="1" x14ac:dyDescent="0.25">
      <c r="A66" s="45" t="s">
        <v>20</v>
      </c>
      <c r="B66" s="53">
        <v>102.05</v>
      </c>
      <c r="C66" s="27">
        <v>105.08060145177762</v>
      </c>
      <c r="D66" s="27">
        <v>104.27915907361516</v>
      </c>
      <c r="E66" s="27">
        <v>103.97789633676182</v>
      </c>
      <c r="F66" s="35">
        <v>103.93620609358622</v>
      </c>
    </row>
    <row r="67" spans="1:6" ht="20.100000000000001" customHeight="1" x14ac:dyDescent="0.25">
      <c r="A67" s="88" t="s">
        <v>37</v>
      </c>
      <c r="B67" s="62"/>
      <c r="C67" s="63"/>
      <c r="D67" s="63"/>
      <c r="E67" s="63"/>
      <c r="F67" s="71"/>
    </row>
    <row r="68" spans="1:6" ht="20.100000000000001" customHeight="1" x14ac:dyDescent="0.25">
      <c r="A68" s="39" t="s">
        <v>19</v>
      </c>
      <c r="B68" s="51">
        <v>108.88922803506496</v>
      </c>
      <c r="C68" s="25">
        <v>105.8903609412196</v>
      </c>
      <c r="D68" s="25">
        <v>105.31743958572675</v>
      </c>
      <c r="E68" s="25">
        <v>104.67202838817001</v>
      </c>
      <c r="F68" s="33">
        <v>104.10190777208335</v>
      </c>
    </row>
    <row r="69" spans="1:6" ht="20.100000000000001" customHeight="1" x14ac:dyDescent="0.25">
      <c r="A69" s="40" t="s">
        <v>20</v>
      </c>
      <c r="B69" s="53">
        <v>106.57450831642062</v>
      </c>
      <c r="C69" s="27">
        <v>106.2828435388011</v>
      </c>
      <c r="D69" s="27">
        <v>104.89551295161313</v>
      </c>
      <c r="E69" s="27">
        <v>104.6028141258482</v>
      </c>
      <c r="F69" s="35">
        <v>104.02608205870914</v>
      </c>
    </row>
    <row r="70" spans="1:6" ht="20.100000000000001" customHeight="1" x14ac:dyDescent="0.25">
      <c r="A70" s="86" t="s">
        <v>38</v>
      </c>
      <c r="B70" s="59"/>
      <c r="C70" s="60"/>
      <c r="D70" s="60"/>
      <c r="E70" s="60"/>
      <c r="F70" s="65"/>
    </row>
    <row r="71" spans="1:6" ht="20.100000000000001" customHeight="1" x14ac:dyDescent="0.25">
      <c r="A71" s="39" t="s">
        <v>19</v>
      </c>
      <c r="B71" s="51">
        <v>108.610102564984</v>
      </c>
      <c r="C71" s="25">
        <v>103.94773439502616</v>
      </c>
      <c r="D71" s="25">
        <v>103.84678451831635</v>
      </c>
      <c r="E71" s="37">
        <v>103.80122295503907</v>
      </c>
      <c r="F71" s="38">
        <v>103.65264435131402</v>
      </c>
    </row>
    <row r="72" spans="1:6" ht="31.5" x14ac:dyDescent="0.25">
      <c r="A72" s="84" t="s">
        <v>39</v>
      </c>
      <c r="B72" s="72"/>
      <c r="C72" s="73"/>
      <c r="D72" s="73"/>
      <c r="E72" s="73"/>
      <c r="F72" s="61"/>
    </row>
    <row r="73" spans="1:6" ht="20.100000000000001" customHeight="1" x14ac:dyDescent="0.25">
      <c r="A73" s="39" t="s">
        <v>19</v>
      </c>
      <c r="B73" s="51">
        <v>115.17433854331887</v>
      </c>
      <c r="C73" s="25">
        <v>112.58624840986766</v>
      </c>
      <c r="D73" s="25">
        <v>106.91517804245461</v>
      </c>
      <c r="E73" s="25">
        <v>105.49361391071399</v>
      </c>
      <c r="F73" s="33">
        <v>103.95723551246192</v>
      </c>
    </row>
    <row r="74" spans="1:6" ht="20.100000000000001" customHeight="1" x14ac:dyDescent="0.25">
      <c r="A74" s="40" t="s">
        <v>20</v>
      </c>
      <c r="B74" s="53">
        <v>114.61</v>
      </c>
      <c r="C74" s="27">
        <v>112.4616351697495</v>
      </c>
      <c r="D74" s="27">
        <v>106.95733239282714</v>
      </c>
      <c r="E74" s="27">
        <v>105.43724436012558</v>
      </c>
      <c r="F74" s="35">
        <v>103.99353464391203</v>
      </c>
    </row>
    <row r="75" spans="1:6" ht="31.5" x14ac:dyDescent="0.25">
      <c r="A75" s="84" t="s">
        <v>40</v>
      </c>
      <c r="B75" s="72"/>
      <c r="C75" s="73"/>
      <c r="D75" s="73"/>
      <c r="E75" s="73"/>
      <c r="F75" s="61"/>
    </row>
    <row r="76" spans="1:6" ht="20.100000000000001" customHeight="1" x14ac:dyDescent="0.25">
      <c r="A76" s="39" t="s">
        <v>19</v>
      </c>
      <c r="B76" s="51">
        <v>109.03782630510655</v>
      </c>
      <c r="C76" s="25">
        <v>105.04727276508802</v>
      </c>
      <c r="D76" s="25">
        <v>104.05489313798351</v>
      </c>
      <c r="E76" s="25">
        <v>104.0399960264314</v>
      </c>
      <c r="F76" s="33">
        <v>104.03226015133195</v>
      </c>
    </row>
    <row r="77" spans="1:6" ht="20.100000000000001" customHeight="1" thickBot="1" x14ac:dyDescent="0.3">
      <c r="A77" s="44" t="s">
        <v>20</v>
      </c>
      <c r="B77" s="54">
        <v>105.35</v>
      </c>
      <c r="C77" s="28">
        <v>104.91366993351836</v>
      </c>
      <c r="D77" s="28">
        <v>104.09299793331554</v>
      </c>
      <c r="E77" s="28">
        <v>104.04604126959687</v>
      </c>
      <c r="F77" s="36">
        <v>104.02675981454952</v>
      </c>
    </row>
    <row r="78" spans="1:6" ht="20.100000000000001" customHeight="1" x14ac:dyDescent="0.25">
      <c r="A78" s="83" t="s">
        <v>41</v>
      </c>
      <c r="B78" s="74"/>
      <c r="C78" s="75"/>
      <c r="D78" s="75"/>
      <c r="E78" s="75"/>
      <c r="F78" s="76"/>
    </row>
    <row r="79" spans="1:6" ht="20.100000000000001" customHeight="1" x14ac:dyDescent="0.25">
      <c r="A79" s="39" t="s">
        <v>19</v>
      </c>
      <c r="B79" s="51">
        <v>108.22528566510951</v>
      </c>
      <c r="C79" s="25">
        <v>104.5433561597379</v>
      </c>
      <c r="D79" s="25">
        <v>104.3499056994562</v>
      </c>
      <c r="E79" s="25">
        <v>104.20537080524878</v>
      </c>
      <c r="F79" s="33">
        <v>103.9619214954629</v>
      </c>
    </row>
    <row r="80" spans="1:6" ht="20.100000000000001" customHeight="1" x14ac:dyDescent="0.25">
      <c r="A80" s="84" t="s">
        <v>42</v>
      </c>
      <c r="B80" s="72"/>
      <c r="C80" s="73"/>
      <c r="D80" s="73"/>
      <c r="E80" s="73"/>
      <c r="F80" s="61"/>
    </row>
    <row r="81" spans="1:6" ht="20.100000000000001" customHeight="1" x14ac:dyDescent="0.25">
      <c r="A81" s="39" t="s">
        <v>19</v>
      </c>
      <c r="B81" s="55">
        <v>108.35074084075417</v>
      </c>
      <c r="C81" s="25">
        <v>104.47797745193216</v>
      </c>
      <c r="D81" s="25">
        <v>104.39053208682758</v>
      </c>
      <c r="E81" s="25">
        <v>104.3104187183294</v>
      </c>
      <c r="F81" s="33">
        <v>103.96585339013879</v>
      </c>
    </row>
    <row r="82" spans="1:6" ht="20.100000000000001" customHeight="1" x14ac:dyDescent="0.25">
      <c r="A82" s="84" t="s">
        <v>43</v>
      </c>
      <c r="B82" s="72"/>
      <c r="C82" s="73"/>
      <c r="D82" s="73"/>
      <c r="E82" s="73"/>
      <c r="F82" s="61"/>
    </row>
    <row r="83" spans="1:6" ht="20.100000000000001" customHeight="1" x14ac:dyDescent="0.25">
      <c r="A83" s="39" t="s">
        <v>19</v>
      </c>
      <c r="B83" s="55">
        <v>108.02910337477257</v>
      </c>
      <c r="C83" s="25">
        <v>104.62656542421793</v>
      </c>
      <c r="D83" s="25">
        <v>104.29819938825626</v>
      </c>
      <c r="E83" s="25">
        <v>104.07167346132799</v>
      </c>
      <c r="F83" s="33">
        <v>103.95691726587539</v>
      </c>
    </row>
    <row r="84" spans="1:6" ht="20.100000000000001" customHeight="1" x14ac:dyDescent="0.25">
      <c r="A84" s="46" t="s">
        <v>44</v>
      </c>
      <c r="B84" s="53">
        <v>108</v>
      </c>
      <c r="C84" s="27">
        <v>104.5276317797582</v>
      </c>
      <c r="D84" s="27">
        <v>104.11496322064617</v>
      </c>
      <c r="E84" s="27">
        <v>103.96902799487077</v>
      </c>
      <c r="F84" s="35">
        <v>103.8510479887877</v>
      </c>
    </row>
    <row r="85" spans="1:6" ht="16.5" customHeight="1" x14ac:dyDescent="0.25">
      <c r="A85" s="84" t="s">
        <v>45</v>
      </c>
      <c r="B85" s="77"/>
      <c r="C85" s="78"/>
      <c r="D85" s="78"/>
      <c r="E85" s="78"/>
      <c r="F85" s="79"/>
    </row>
    <row r="86" spans="1:6" ht="20.100000000000001" customHeight="1" x14ac:dyDescent="0.25">
      <c r="A86" s="39" t="s">
        <v>46</v>
      </c>
      <c r="B86" s="55">
        <v>111.22640384948177</v>
      </c>
      <c r="C86" s="25">
        <v>105.32429126367941</v>
      </c>
      <c r="D86" s="25">
        <v>105.40468664762676</v>
      </c>
      <c r="E86" s="25">
        <v>104.63977519471996</v>
      </c>
      <c r="F86" s="33">
        <v>104.29290591998088</v>
      </c>
    </row>
    <row r="87" spans="1:6" ht="20.100000000000001" customHeight="1" x14ac:dyDescent="0.25">
      <c r="A87" s="47" t="s">
        <v>47</v>
      </c>
      <c r="B87" s="52">
        <v>106.2</v>
      </c>
      <c r="C87" s="26">
        <v>104.85141201418087</v>
      </c>
      <c r="D87" s="26">
        <v>104.9147001356647</v>
      </c>
      <c r="E87" s="26">
        <v>104.83604353848473</v>
      </c>
      <c r="F87" s="34">
        <v>104.32096435233946</v>
      </c>
    </row>
    <row r="88" spans="1:6" ht="20.100000000000001" customHeight="1" x14ac:dyDescent="0.25">
      <c r="A88" s="48" t="s">
        <v>57</v>
      </c>
      <c r="B88" s="53">
        <v>113.65</v>
      </c>
      <c r="C88" s="27">
        <v>106.2930568856839</v>
      </c>
      <c r="D88" s="27">
        <v>105.18460660341593</v>
      </c>
      <c r="E88" s="27">
        <v>105.110264306273</v>
      </c>
      <c r="F88" s="35">
        <v>104.47655784111116</v>
      </c>
    </row>
    <row r="89" spans="1:6" ht="20.100000000000001" customHeight="1" x14ac:dyDescent="0.25">
      <c r="A89" s="85" t="s">
        <v>69</v>
      </c>
      <c r="B89" s="80"/>
      <c r="C89" s="81"/>
      <c r="D89" s="81"/>
      <c r="E89" s="81"/>
      <c r="F89" s="82"/>
    </row>
    <row r="90" spans="1:6" ht="20.100000000000001" customHeight="1" x14ac:dyDescent="0.25">
      <c r="A90" s="39" t="s">
        <v>19</v>
      </c>
      <c r="B90" s="51">
        <v>109.32997007320679</v>
      </c>
      <c r="C90" s="25">
        <v>106.5</v>
      </c>
      <c r="D90" s="25">
        <v>105</v>
      </c>
      <c r="E90" s="25">
        <v>104.1</v>
      </c>
      <c r="F90" s="33">
        <v>104.1</v>
      </c>
    </row>
    <row r="91" spans="1:6" ht="20.100000000000001" customHeight="1" x14ac:dyDescent="0.25">
      <c r="A91" s="45" t="s">
        <v>48</v>
      </c>
      <c r="B91" s="53">
        <v>109.26</v>
      </c>
      <c r="C91" s="27"/>
      <c r="D91" s="27"/>
      <c r="E91" s="27"/>
      <c r="F91" s="35"/>
    </row>
    <row r="92" spans="1:6" ht="20.100000000000001" customHeight="1" x14ac:dyDescent="0.25">
      <c r="A92" s="85" t="s">
        <v>49</v>
      </c>
      <c r="B92" s="80"/>
      <c r="C92" s="81"/>
      <c r="D92" s="81"/>
      <c r="E92" s="81"/>
      <c r="F92" s="82"/>
    </row>
    <row r="93" spans="1:6" ht="20.100000000000001" customHeight="1" x14ac:dyDescent="0.25">
      <c r="A93" s="39" t="s">
        <v>19</v>
      </c>
      <c r="B93" s="55">
        <v>107.62163843251101</v>
      </c>
      <c r="C93" s="25">
        <v>106.03094826768998</v>
      </c>
      <c r="D93" s="25">
        <v>104.69559133764174</v>
      </c>
      <c r="E93" s="25">
        <v>104.18025072508577</v>
      </c>
      <c r="F93" s="33">
        <v>103.92236861130432</v>
      </c>
    </row>
    <row r="94" spans="1:6" ht="20.100000000000001" customHeight="1" x14ac:dyDescent="0.25">
      <c r="A94" s="45" t="s">
        <v>20</v>
      </c>
      <c r="B94" s="53">
        <v>107.51</v>
      </c>
      <c r="C94" s="27">
        <v>106.09737244382515</v>
      </c>
      <c r="D94" s="27">
        <v>104.64608753183026</v>
      </c>
      <c r="E94" s="27">
        <v>104.18517539331009</v>
      </c>
      <c r="F94" s="35">
        <v>103.9173758905426</v>
      </c>
    </row>
    <row r="95" spans="1:6" ht="20.100000000000001" customHeight="1" x14ac:dyDescent="0.25">
      <c r="A95" s="84" t="s">
        <v>70</v>
      </c>
      <c r="B95" s="77"/>
      <c r="C95" s="78"/>
      <c r="D95" s="78"/>
      <c r="E95" s="78"/>
      <c r="F95" s="79"/>
    </row>
    <row r="96" spans="1:6" ht="20.100000000000001" customHeight="1" x14ac:dyDescent="0.25">
      <c r="A96" s="39" t="s">
        <v>50</v>
      </c>
      <c r="B96" s="51">
        <v>107.302404902753</v>
      </c>
      <c r="C96" s="25">
        <v>104.1692957500195</v>
      </c>
      <c r="D96" s="25">
        <v>103.50216500108277</v>
      </c>
      <c r="E96" s="25">
        <v>103.76216500108278</v>
      </c>
      <c r="F96" s="33">
        <v>104.03216500108277</v>
      </c>
    </row>
    <row r="97" spans="1:6" ht="20.100000000000001" customHeight="1" x14ac:dyDescent="0.25">
      <c r="A97" s="40" t="s">
        <v>51</v>
      </c>
      <c r="B97" s="52">
        <v>107.62</v>
      </c>
      <c r="C97" s="26">
        <v>104.53</v>
      </c>
      <c r="D97" s="26">
        <v>103.5</v>
      </c>
      <c r="E97" s="26">
        <v>103.72</v>
      </c>
      <c r="F97" s="34">
        <v>103.99</v>
      </c>
    </row>
    <row r="98" spans="1:6" ht="20.100000000000001" customHeight="1" x14ac:dyDescent="0.25">
      <c r="A98" s="39" t="s">
        <v>52</v>
      </c>
      <c r="B98" s="51">
        <v>111.65085705856454</v>
      </c>
      <c r="C98" s="25">
        <v>108.250857058565</v>
      </c>
      <c r="D98" s="25">
        <v>105.24</v>
      </c>
      <c r="E98" s="25">
        <v>104.71</v>
      </c>
      <c r="F98" s="33">
        <v>104.06</v>
      </c>
    </row>
    <row r="99" spans="1:6" ht="20.100000000000001" customHeight="1" thickBot="1" x14ac:dyDescent="0.3">
      <c r="A99" s="44" t="s">
        <v>53</v>
      </c>
      <c r="B99" s="54">
        <v>111.53999999999999</v>
      </c>
      <c r="C99" s="28">
        <v>108.22</v>
      </c>
      <c r="D99" s="28">
        <v>105.14</v>
      </c>
      <c r="E99" s="28">
        <v>104.71</v>
      </c>
      <c r="F99" s="36">
        <v>104.06</v>
      </c>
    </row>
    <row r="100" spans="1:6" ht="15" customHeight="1" x14ac:dyDescent="0.25">
      <c r="A100" s="90" t="s">
        <v>60</v>
      </c>
      <c r="B100" s="29"/>
      <c r="C100" s="29"/>
      <c r="D100" s="29"/>
      <c r="E100" s="29"/>
      <c r="F100" s="29"/>
    </row>
    <row r="101" spans="1:6" ht="14.25" customHeight="1" x14ac:dyDescent="0.25">
      <c r="A101" s="89" t="s">
        <v>61</v>
      </c>
      <c r="B101" s="30"/>
      <c r="C101" s="30"/>
      <c r="D101" s="30"/>
      <c r="E101" s="30"/>
      <c r="F101" s="30"/>
    </row>
    <row r="102" spans="1:6" ht="27" customHeight="1" x14ac:dyDescent="0.25">
      <c r="A102" s="96" t="s">
        <v>62</v>
      </c>
      <c r="B102" s="97"/>
      <c r="C102" s="97"/>
      <c r="D102" s="97"/>
      <c r="E102" s="97"/>
      <c r="F102" s="97"/>
    </row>
    <row r="103" spans="1:6" ht="15.75" x14ac:dyDescent="0.25">
      <c r="A103" s="91" t="s">
        <v>63</v>
      </c>
      <c r="B103" s="31"/>
      <c r="C103" s="31"/>
      <c r="D103" s="31"/>
      <c r="E103" s="31"/>
      <c r="F103" s="31"/>
    </row>
    <row r="104" spans="1:6" ht="15.75" x14ac:dyDescent="0.25">
      <c r="A104" s="91" t="s">
        <v>64</v>
      </c>
      <c r="B104" s="31"/>
      <c r="C104" s="31"/>
      <c r="D104" s="31"/>
      <c r="E104" s="31"/>
      <c r="F104" s="31"/>
    </row>
    <row r="105" spans="1:6" ht="15.75" x14ac:dyDescent="0.25">
      <c r="A105" s="91" t="s">
        <v>65</v>
      </c>
      <c r="B105" s="32"/>
      <c r="C105" s="32"/>
      <c r="D105" s="32"/>
      <c r="E105" s="32"/>
      <c r="F105" s="32"/>
    </row>
    <row r="106" spans="1:6" ht="15" customHeight="1" x14ac:dyDescent="0.25">
      <c r="A106" s="91" t="s">
        <v>66</v>
      </c>
      <c r="B106" s="30"/>
      <c r="C106" s="30"/>
      <c r="D106" s="30"/>
      <c r="E106" s="30"/>
      <c r="F106" s="30"/>
    </row>
  </sheetData>
  <mergeCells count="6">
    <mergeCell ref="A4:F4"/>
    <mergeCell ref="D6:F6"/>
    <mergeCell ref="A102:F102"/>
    <mergeCell ref="A3:F3"/>
    <mergeCell ref="A1:F2"/>
    <mergeCell ref="A5:A6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80" firstPageNumber="115" fitToHeight="3" orientation="landscape" r:id="rId1"/>
  <rowBreaks count="3" manualBreakCount="3">
    <brk id="30" max="5" man="1"/>
    <brk id="54" max="5" man="1"/>
    <brk id="77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L4" sqref="L4"/>
    </sheetView>
  </sheetViews>
  <sheetFormatPr defaultRowHeight="15" x14ac:dyDescent="0.25"/>
  <cols>
    <col min="2" max="2" width="9.140625" style="13"/>
  </cols>
  <sheetData>
    <row r="1" spans="1:25" ht="18" customHeight="1" x14ac:dyDescent="0.25">
      <c r="A1" t="s">
        <v>11</v>
      </c>
      <c r="C1" s="103" t="s">
        <v>12</v>
      </c>
      <c r="D1" s="103"/>
      <c r="E1" s="103"/>
      <c r="F1" s="103"/>
      <c r="G1" s="103"/>
      <c r="H1" s="103"/>
      <c r="I1" s="14">
        <f>F5/D5*100</f>
        <v>66.753483562106382</v>
      </c>
      <c r="J1" s="15"/>
      <c r="K1" s="103" t="s">
        <v>13</v>
      </c>
      <c r="L1" s="103"/>
      <c r="M1" s="103"/>
      <c r="N1" s="103"/>
      <c r="O1" s="103"/>
      <c r="P1" s="103"/>
      <c r="Q1" s="15"/>
      <c r="R1" s="103" t="s">
        <v>14</v>
      </c>
      <c r="S1" s="103"/>
      <c r="T1" s="103"/>
      <c r="U1" s="103"/>
      <c r="V1" s="103"/>
      <c r="W1" s="103"/>
    </row>
    <row r="2" spans="1:25" ht="18" customHeight="1" x14ac:dyDescent="0.25">
      <c r="B2" s="16"/>
      <c r="C2" s="103" t="s">
        <v>15</v>
      </c>
      <c r="D2" s="103"/>
      <c r="E2" s="103" t="s">
        <v>16</v>
      </c>
      <c r="F2" s="103"/>
      <c r="G2" s="103" t="s">
        <v>6</v>
      </c>
      <c r="H2" s="103"/>
      <c r="I2" s="14">
        <f>H5/D5*100</f>
        <v>33.246516437893611</v>
      </c>
      <c r="J2" s="15"/>
      <c r="K2" s="103" t="s">
        <v>15</v>
      </c>
      <c r="L2" s="103"/>
      <c r="M2" s="103" t="s">
        <v>16</v>
      </c>
      <c r="N2" s="103"/>
      <c r="O2" s="103" t="s">
        <v>6</v>
      </c>
      <c r="P2" s="103"/>
      <c r="Q2" s="15"/>
      <c r="R2" s="103" t="s">
        <v>15</v>
      </c>
      <c r="S2" s="103"/>
      <c r="T2" s="103" t="s">
        <v>16</v>
      </c>
      <c r="U2" s="103"/>
      <c r="V2" s="103" t="s">
        <v>6</v>
      </c>
      <c r="W2" s="103"/>
    </row>
    <row r="3" spans="1:25" x14ac:dyDescent="0.25">
      <c r="A3" s="17">
        <f>C3/$D$5*100</f>
        <v>35.308412733507453</v>
      </c>
      <c r="B3" s="18">
        <v>44927</v>
      </c>
      <c r="C3" s="19">
        <v>5.8</v>
      </c>
      <c r="D3" s="20"/>
      <c r="E3" s="19">
        <f>C3-G3</f>
        <v>5.8</v>
      </c>
      <c r="F3" s="20"/>
      <c r="G3" s="20"/>
      <c r="H3" s="20"/>
      <c r="K3" s="19">
        <f>R3/C3*1000</f>
        <v>585.52363728002388</v>
      </c>
      <c r="L3" s="20"/>
      <c r="M3" s="20"/>
      <c r="N3" s="20"/>
      <c r="O3" s="20"/>
      <c r="P3" s="20"/>
      <c r="R3" s="19">
        <f>S5/2.9</f>
        <v>3.3960370962241382</v>
      </c>
      <c r="S3" s="20"/>
      <c r="T3" s="20"/>
      <c r="U3" s="20"/>
      <c r="V3" s="20"/>
      <c r="W3" s="20"/>
    </row>
    <row r="4" spans="1:25" x14ac:dyDescent="0.25">
      <c r="A4" s="17">
        <f>C4/$D$5*100</f>
        <v>31.556871837313437</v>
      </c>
      <c r="B4" s="18">
        <v>44958</v>
      </c>
      <c r="C4" s="19">
        <f>(D5-C3)/2.05</f>
        <v>5.1837463790243907</v>
      </c>
      <c r="D4" s="20"/>
      <c r="E4" s="19">
        <f>C4-G4</f>
        <v>5.1837463790243907</v>
      </c>
      <c r="F4" s="20"/>
      <c r="G4" s="20"/>
      <c r="H4" s="20"/>
      <c r="K4" s="19">
        <f>R4/C4*1000</f>
        <v>638.33354875373846</v>
      </c>
      <c r="L4" s="4">
        <f>(K3*A3+K4*A4+K5*A5)/100</f>
        <v>599.54339725892021</v>
      </c>
      <c r="M4" s="20"/>
      <c r="N4" s="20"/>
      <c r="O4" s="20"/>
      <c r="P4" s="20"/>
      <c r="R4" s="19">
        <f>(S5-R3)/1.95</f>
        <v>3.308959221961981</v>
      </c>
      <c r="S4" s="20"/>
      <c r="T4" s="20"/>
      <c r="U4" s="20"/>
      <c r="V4" s="20"/>
      <c r="W4" s="20"/>
      <c r="Y4" s="14"/>
    </row>
    <row r="5" spans="1:25" x14ac:dyDescent="0.25">
      <c r="A5" s="17">
        <f>C5/$D$5*100</f>
        <v>33.134715429179103</v>
      </c>
      <c r="B5" s="18">
        <v>44986</v>
      </c>
      <c r="C5" s="19">
        <f>D5-C3-C4</f>
        <v>5.4429336979756089</v>
      </c>
      <c r="D5" s="19">
        <v>16.426680077</v>
      </c>
      <c r="E5" s="19">
        <f>C5-G5</f>
        <v>5.4429336979756089</v>
      </c>
      <c r="F5" s="19">
        <v>10.965381185</v>
      </c>
      <c r="G5" s="19"/>
      <c r="H5" s="19">
        <v>5.4612988920000003</v>
      </c>
      <c r="K5" s="19">
        <f>R5/C5*1000</f>
        <v>577.5398774438587</v>
      </c>
      <c r="L5" s="19">
        <v>599.54339725892021</v>
      </c>
      <c r="M5" s="19"/>
      <c r="N5" s="19">
        <v>733.41635919244152</v>
      </c>
      <c r="O5" s="19"/>
      <c r="P5" s="19">
        <v>330.74872276922798</v>
      </c>
      <c r="R5" s="19">
        <f>S5-R3-R4</f>
        <v>3.1435112608638818</v>
      </c>
      <c r="S5" s="19">
        <f>L5*D5/1000</f>
        <v>9.8485075790500005</v>
      </c>
      <c r="T5" s="19"/>
      <c r="U5" s="19">
        <f>S5-W5</f>
        <v>8.0421899458600006</v>
      </c>
      <c r="V5" s="19"/>
      <c r="W5" s="19">
        <f>P5*H5/1000</f>
        <v>1.8063176331900002</v>
      </c>
      <c r="Y5" s="14"/>
    </row>
    <row r="6" spans="1:25" x14ac:dyDescent="0.25">
      <c r="B6" s="14"/>
      <c r="C6" s="14"/>
      <c r="D6" s="14"/>
      <c r="E6" s="14"/>
      <c r="G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14"/>
    </row>
    <row r="7" spans="1:25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Y7" s="14"/>
    </row>
    <row r="8" spans="1:25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Y8" s="14"/>
    </row>
    <row r="9" spans="1:25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14"/>
    </row>
    <row r="10" spans="1:25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14"/>
    </row>
    <row r="11" spans="1:25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14"/>
    </row>
    <row r="12" spans="1:25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Y12" s="14"/>
    </row>
    <row r="13" spans="1:25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Y13" s="14"/>
    </row>
    <row r="14" spans="1:25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Y14" s="14"/>
    </row>
    <row r="15" spans="1:25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14"/>
    </row>
    <row r="16" spans="1:25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14"/>
    </row>
    <row r="17" spans="2:25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Y17" s="14"/>
    </row>
    <row r="18" spans="2:25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5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5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5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5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5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5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5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5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5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5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5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5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5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5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</sheetData>
  <mergeCells count="12">
    <mergeCell ref="T2:U2"/>
    <mergeCell ref="V2:W2"/>
    <mergeCell ref="C1:H1"/>
    <mergeCell ref="K1:P1"/>
    <mergeCell ref="R1:W1"/>
    <mergeCell ref="C2:D2"/>
    <mergeCell ref="E2:F2"/>
    <mergeCell ref="G2:H2"/>
    <mergeCell ref="K2:L2"/>
    <mergeCell ref="M2:N2"/>
    <mergeCell ref="O2:P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B1" workbookViewId="0">
      <selection activeCell="F10" sqref="F10"/>
    </sheetView>
  </sheetViews>
  <sheetFormatPr defaultRowHeight="15" x14ac:dyDescent="0.25"/>
  <cols>
    <col min="2" max="2" width="23.140625" bestFit="1" customWidth="1"/>
    <col min="3" max="3" width="18.5703125" bestFit="1" customWidth="1"/>
    <col min="4" max="4" width="12" bestFit="1" customWidth="1"/>
    <col min="6" max="6" width="21.85546875" bestFit="1" customWidth="1"/>
    <col min="7" max="7" width="14.140625" bestFit="1" customWidth="1"/>
    <col min="8" max="8" width="6.28515625" bestFit="1" customWidth="1"/>
    <col min="11" max="13" width="18" customWidth="1"/>
    <col min="14" max="14" width="14.140625" bestFit="1" customWidth="1"/>
    <col min="15" max="16" width="14.140625" customWidth="1"/>
    <col min="18" max="18" width="15.7109375" bestFit="1" customWidth="1"/>
  </cols>
  <sheetData>
    <row r="1" spans="1:19" ht="15" customHeight="1" x14ac:dyDescent="0.25">
      <c r="B1" s="104" t="s">
        <v>2</v>
      </c>
      <c r="C1" s="104"/>
      <c r="D1" s="104"/>
      <c r="F1" s="105" t="s">
        <v>3</v>
      </c>
      <c r="G1" s="105"/>
      <c r="H1" s="105"/>
      <c r="K1" s="106" t="str">
        <f>B2</f>
        <v xml:space="preserve">     дальнее зарубежье</v>
      </c>
      <c r="L1" s="106"/>
      <c r="M1" s="106"/>
      <c r="N1" s="106" t="str">
        <f>C2</f>
        <v>ДЗ (без Китая)</v>
      </c>
      <c r="O1" s="106"/>
      <c r="P1" s="106"/>
      <c r="Q1" s="106" t="str">
        <f>D2</f>
        <v>Китай</v>
      </c>
      <c r="R1" s="106"/>
      <c r="S1" s="106"/>
    </row>
    <row r="2" spans="1:19" ht="30" customHeight="1" x14ac:dyDescent="0.25">
      <c r="B2" s="2" t="s">
        <v>4</v>
      </c>
      <c r="C2" s="3" t="s">
        <v>5</v>
      </c>
      <c r="D2" s="3" t="s">
        <v>6</v>
      </c>
      <c r="F2" s="4" t="str">
        <f>B2</f>
        <v xml:space="preserve">     дальнее зарубежье</v>
      </c>
      <c r="G2" s="4" t="str">
        <f>C2</f>
        <v>ДЗ (без Китая)</v>
      </c>
      <c r="H2" s="4" t="str">
        <f>D2</f>
        <v>Китай</v>
      </c>
      <c r="M2" s="5"/>
      <c r="P2" s="5"/>
    </row>
    <row r="3" spans="1:19" x14ac:dyDescent="0.25">
      <c r="A3" s="6" t="s">
        <v>7</v>
      </c>
      <c r="B3" s="7">
        <v>37.453385595999997</v>
      </c>
      <c r="C3" s="7">
        <v>33.681439396000002</v>
      </c>
      <c r="D3" s="7">
        <v>3.7719461999999999</v>
      </c>
      <c r="F3" s="7">
        <v>736.21030517798761</v>
      </c>
      <c r="G3" s="7">
        <v>794.76688798457542</v>
      </c>
      <c r="H3" s="7">
        <v>213.33169279561838</v>
      </c>
      <c r="J3" s="8">
        <v>44927</v>
      </c>
      <c r="K3">
        <f>L5/3</f>
        <v>199.84779908630674</v>
      </c>
    </row>
    <row r="4" spans="1:19" x14ac:dyDescent="0.25">
      <c r="A4" s="9" t="s">
        <v>8</v>
      </c>
      <c r="B4" s="7">
        <v>29.266807071999999</v>
      </c>
      <c r="C4" s="7">
        <v>25.492959427999999</v>
      </c>
      <c r="D4" s="7">
        <v>3.7738476439999999</v>
      </c>
      <c r="F4" s="7">
        <v>819.83591405826462</v>
      </c>
      <c r="G4" s="7">
        <v>904.38167443664133</v>
      </c>
      <c r="H4" s="7">
        <v>248.71544432703655</v>
      </c>
      <c r="J4" s="8">
        <v>44958</v>
      </c>
    </row>
    <row r="5" spans="1:19" x14ac:dyDescent="0.25">
      <c r="A5" s="9" t="s">
        <v>9</v>
      </c>
      <c r="B5" s="7">
        <v>18.070430393999999</v>
      </c>
      <c r="C5" s="7">
        <v>14.424083021</v>
      </c>
      <c r="D5" s="7">
        <v>3.6463473729999998</v>
      </c>
      <c r="F5" s="7">
        <v>1190.9081081447539</v>
      </c>
      <c r="G5" s="7">
        <v>1414.7683071665538</v>
      </c>
      <c r="H5" s="7">
        <v>305.37039999946273</v>
      </c>
      <c r="J5" s="8">
        <v>44986</v>
      </c>
      <c r="L5" s="10">
        <v>599.54339725892021</v>
      </c>
      <c r="M5" s="10"/>
      <c r="O5" s="10">
        <v>733.41635919244152</v>
      </c>
      <c r="P5" s="10"/>
      <c r="Q5" s="10"/>
      <c r="R5" s="10">
        <v>330.74872276922798</v>
      </c>
      <c r="S5" s="10"/>
    </row>
    <row r="6" spans="1:19" x14ac:dyDescent="0.25">
      <c r="A6" s="9" t="s">
        <v>10</v>
      </c>
      <c r="B6" s="7">
        <v>14.492367006</v>
      </c>
      <c r="C6" s="7">
        <v>10.285027474</v>
      </c>
      <c r="D6" s="7">
        <v>4.2073395319999998</v>
      </c>
      <c r="F6" s="7">
        <v>945.82653633081748</v>
      </c>
      <c r="G6" s="7">
        <v>1195.674285634874</v>
      </c>
      <c r="H6" s="7">
        <v>335.06266848396587</v>
      </c>
      <c r="J6" s="8">
        <v>45017</v>
      </c>
    </row>
    <row r="7" spans="1:19" x14ac:dyDescent="0.25">
      <c r="A7" s="11">
        <v>44986</v>
      </c>
      <c r="B7" s="7">
        <v>21.752475247524753</v>
      </c>
      <c r="C7" s="7">
        <v>14.449920223962604</v>
      </c>
      <c r="D7" s="7">
        <v>7.3025550235621495</v>
      </c>
      <c r="F7" s="7">
        <v>674.74846105262088</v>
      </c>
      <c r="G7" s="7">
        <v>853.21930924707249</v>
      </c>
      <c r="H7" s="7">
        <v>321.5995275092489</v>
      </c>
      <c r="J7" s="8">
        <v>45047</v>
      </c>
    </row>
    <row r="8" spans="1:19" x14ac:dyDescent="0.25">
      <c r="A8" s="12">
        <v>45078</v>
      </c>
      <c r="B8" s="7">
        <v>22.181518151815183</v>
      </c>
      <c r="C8" s="7">
        <v>17.29427419292815</v>
      </c>
      <c r="D8" s="7">
        <v>4.8872439588870318</v>
      </c>
      <c r="F8" s="7">
        <v>626.81666470296034</v>
      </c>
      <c r="G8" s="7">
        <v>716.70421976754085</v>
      </c>
      <c r="H8" s="7">
        <v>308.73554640887892</v>
      </c>
      <c r="J8" s="8">
        <v>45078</v>
      </c>
      <c r="L8" s="10">
        <v>389.43772402683669</v>
      </c>
      <c r="M8" s="10"/>
      <c r="O8" s="10">
        <v>445.74092857810939</v>
      </c>
      <c r="P8" s="10"/>
      <c r="Q8" s="10"/>
      <c r="R8" s="10">
        <v>290.28375418471967</v>
      </c>
      <c r="S8" s="10"/>
    </row>
    <row r="9" spans="1:19" x14ac:dyDescent="0.25">
      <c r="A9" s="11">
        <v>45170</v>
      </c>
      <c r="B9" s="7">
        <v>13.343234323432343</v>
      </c>
      <c r="C9" s="7">
        <v>7.8590377851059436</v>
      </c>
      <c r="D9" s="7">
        <v>5.4841965383263993</v>
      </c>
      <c r="F9" s="7">
        <v>500.04521515276394</v>
      </c>
      <c r="G9" s="7">
        <v>644.3170935710192</v>
      </c>
      <c r="H9" s="7">
        <v>293.29876908843494</v>
      </c>
      <c r="J9" s="8">
        <v>45108</v>
      </c>
    </row>
    <row r="10" spans="1:19" x14ac:dyDescent="0.25">
      <c r="A10" s="12">
        <v>45261</v>
      </c>
      <c r="B10" s="7">
        <v>20.722772277227719</v>
      </c>
      <c r="C10" s="7">
        <v>16.3967677980033</v>
      </c>
      <c r="D10" s="7">
        <v>4.3260044792244194</v>
      </c>
      <c r="F10" s="7">
        <v>564.1049311660579</v>
      </c>
      <c r="G10" s="7">
        <v>637.87392263530899</v>
      </c>
      <c r="H10" s="7">
        <v>284.49980601578187</v>
      </c>
      <c r="J10" s="8">
        <v>45139</v>
      </c>
    </row>
    <row r="11" spans="1:19" x14ac:dyDescent="0.25">
      <c r="A11" s="11">
        <v>45352</v>
      </c>
      <c r="B11" s="7">
        <v>23.704620462046201</v>
      </c>
      <c r="C11" s="7">
        <v>13.746590884461451</v>
      </c>
      <c r="D11" s="7">
        <v>9.9580295775847496</v>
      </c>
      <c r="F11" s="7">
        <v>485.18579923930929</v>
      </c>
      <c r="G11" s="7">
        <v>634.68455302213249</v>
      </c>
      <c r="H11" s="7">
        <v>278.80980989546623</v>
      </c>
      <c r="J11" s="8">
        <v>45170</v>
      </c>
      <c r="L11" s="10">
        <v>375.38375469755869</v>
      </c>
      <c r="M11" s="10"/>
      <c r="O11" s="10">
        <v>425.83776613613401</v>
      </c>
      <c r="P11" s="10"/>
      <c r="Q11" s="10"/>
      <c r="R11" s="10">
        <v>285.80051248554707</v>
      </c>
      <c r="S11" s="10"/>
    </row>
    <row r="12" spans="1:19" x14ac:dyDescent="0.25">
      <c r="A12" s="12">
        <v>45444</v>
      </c>
      <c r="B12" s="7">
        <v>24.172167216721668</v>
      </c>
      <c r="C12" s="7">
        <v>17.507743636421168</v>
      </c>
      <c r="D12" s="7">
        <v>6.6644235803004985</v>
      </c>
      <c r="F12" s="7">
        <v>529.97350335287024</v>
      </c>
      <c r="G12" s="7">
        <v>627.70302293888903</v>
      </c>
      <c r="H12" s="7">
        <v>273.2336136975569</v>
      </c>
      <c r="J12" s="8">
        <v>45200</v>
      </c>
    </row>
    <row r="13" spans="1:19" x14ac:dyDescent="0.25">
      <c r="A13" s="11">
        <v>45536</v>
      </c>
      <c r="B13" s="7">
        <v>14.54070407040704</v>
      </c>
      <c r="C13" s="7">
        <v>7.0622542454164954</v>
      </c>
      <c r="D13" s="7">
        <v>7.4784498249905447</v>
      </c>
      <c r="F13" s="7">
        <v>441.06048159644729</v>
      </c>
      <c r="G13" s="7">
        <v>624.56450782419461</v>
      </c>
      <c r="H13" s="7">
        <v>267.76894142360578</v>
      </c>
      <c r="J13" s="8">
        <v>45231</v>
      </c>
    </row>
    <row r="14" spans="1:19" x14ac:dyDescent="0.25">
      <c r="A14" s="12">
        <v>45627</v>
      </c>
      <c r="B14" s="7">
        <v>22.582508250825079</v>
      </c>
      <c r="C14" s="7">
        <v>16.68341123370087</v>
      </c>
      <c r="D14" s="7">
        <v>5.8990970171242081</v>
      </c>
      <c r="F14" s="7">
        <v>520.73366382643371</v>
      </c>
      <c r="G14" s="7">
        <v>612.07321766771065</v>
      </c>
      <c r="H14" s="7">
        <v>262.41356259513367</v>
      </c>
      <c r="J14" s="8">
        <v>45261</v>
      </c>
      <c r="L14" s="10">
        <v>376.40496740677906</v>
      </c>
      <c r="M14" s="10">
        <f>GEOMEAN(L5:L14)</f>
        <v>426.1842203631067</v>
      </c>
      <c r="O14" s="10">
        <v>411.61474816569745</v>
      </c>
      <c r="P14" s="10">
        <f>AVERAGE(O5:O14)</f>
        <v>504.15245051809558</v>
      </c>
      <c r="Q14" s="10"/>
      <c r="R14" s="10">
        <v>282.19798874577532</v>
      </c>
      <c r="S14" s="10">
        <f>AVERAGE(R5:R14)</f>
        <v>297.25774454631755</v>
      </c>
    </row>
    <row r="15" spans="1:19" x14ac:dyDescent="0.25">
      <c r="J15" s="8">
        <v>45292</v>
      </c>
    </row>
    <row r="16" spans="1:19" x14ac:dyDescent="0.25">
      <c r="J16" s="8">
        <v>45323</v>
      </c>
    </row>
    <row r="17" spans="10:19" x14ac:dyDescent="0.25">
      <c r="J17" s="8">
        <v>45352</v>
      </c>
      <c r="L17" s="10">
        <v>360.30594308828023</v>
      </c>
      <c r="M17" s="10"/>
      <c r="O17" s="10">
        <v>429.03320039993775</v>
      </c>
      <c r="P17" s="10"/>
      <c r="Q17" s="10"/>
      <c r="R17" s="10">
        <v>277.58896786278859</v>
      </c>
      <c r="S17" s="10"/>
    </row>
    <row r="18" spans="10:19" x14ac:dyDescent="0.25">
      <c r="J18" s="8">
        <v>45383</v>
      </c>
    </row>
    <row r="19" spans="10:19" x14ac:dyDescent="0.25">
      <c r="J19" s="8">
        <v>45413</v>
      </c>
    </row>
    <row r="20" spans="10:19" x14ac:dyDescent="0.25">
      <c r="J20" s="8">
        <v>45444</v>
      </c>
      <c r="L20" s="10">
        <v>408.37284831610498</v>
      </c>
      <c r="M20" s="10"/>
      <c r="O20" s="10">
        <v>467.27816687832012</v>
      </c>
      <c r="P20" s="10"/>
      <c r="Q20" s="10"/>
      <c r="R20" s="10">
        <v>273.45601739417685</v>
      </c>
      <c r="S20" s="10"/>
    </row>
    <row r="21" spans="10:19" x14ac:dyDescent="0.25">
      <c r="J21" s="8">
        <v>45474</v>
      </c>
    </row>
    <row r="22" spans="10:19" x14ac:dyDescent="0.25">
      <c r="J22" s="8">
        <v>45505</v>
      </c>
    </row>
    <row r="23" spans="10:19" x14ac:dyDescent="0.25">
      <c r="J23" s="8">
        <v>45536</v>
      </c>
      <c r="L23" s="10">
        <v>370.36199843162598</v>
      </c>
      <c r="M23" s="10"/>
      <c r="O23" s="10">
        <v>494.21353582202801</v>
      </c>
      <c r="P23" s="10"/>
      <c r="Q23" s="10"/>
      <c r="R23" s="10">
        <v>268.39087542499266</v>
      </c>
      <c r="S23" s="10"/>
    </row>
    <row r="24" spans="10:19" x14ac:dyDescent="0.25">
      <c r="J24" s="8">
        <v>45566</v>
      </c>
    </row>
    <row r="25" spans="10:19" x14ac:dyDescent="0.25">
      <c r="J25" s="8">
        <v>45597</v>
      </c>
    </row>
    <row r="26" spans="10:19" x14ac:dyDescent="0.25">
      <c r="J26" s="8">
        <v>45627</v>
      </c>
      <c r="L26" s="10">
        <v>456.71285400517678</v>
      </c>
      <c r="M26" s="10">
        <f>AVERAGE(L17:L26)</f>
        <v>398.93841096029701</v>
      </c>
      <c r="O26" s="10">
        <v>535.0267666250769</v>
      </c>
      <c r="P26" s="10">
        <f>AVERAGE(O17:O26)</f>
        <v>481.38791743134072</v>
      </c>
      <c r="Q26" s="10"/>
      <c r="R26" s="10">
        <v>263.61285365272465</v>
      </c>
      <c r="S26" s="10">
        <f>AVERAGE(R17:R26)</f>
        <v>270.76217858367067</v>
      </c>
    </row>
    <row r="27" spans="10:19" x14ac:dyDescent="0.25">
      <c r="J27" s="8">
        <v>45658</v>
      </c>
    </row>
    <row r="28" spans="10:19" x14ac:dyDescent="0.25">
      <c r="J28" s="8">
        <v>45689</v>
      </c>
    </row>
    <row r="29" spans="10:19" x14ac:dyDescent="0.25">
      <c r="J29" s="8">
        <v>45717</v>
      </c>
      <c r="L29" s="10"/>
      <c r="M29" s="10"/>
      <c r="O29" s="10"/>
      <c r="P29" s="10"/>
      <c r="Q29" s="10"/>
      <c r="R29" s="10"/>
    </row>
    <row r="30" spans="10:19" x14ac:dyDescent="0.25">
      <c r="J30" s="8">
        <v>45748</v>
      </c>
    </row>
    <row r="31" spans="10:19" x14ac:dyDescent="0.25">
      <c r="J31" s="8">
        <v>45778</v>
      </c>
    </row>
    <row r="32" spans="10:19" x14ac:dyDescent="0.25">
      <c r="J32" s="8">
        <v>45809</v>
      </c>
      <c r="L32" s="10"/>
      <c r="M32" s="10"/>
      <c r="O32" s="10"/>
      <c r="P32" s="10"/>
      <c r="Q32" s="10"/>
      <c r="R32" s="10"/>
    </row>
    <row r="33" spans="10:18" x14ac:dyDescent="0.25">
      <c r="J33" s="8">
        <v>45839</v>
      </c>
    </row>
    <row r="34" spans="10:18" x14ac:dyDescent="0.25">
      <c r="J34" s="8">
        <v>45870</v>
      </c>
    </row>
    <row r="35" spans="10:18" x14ac:dyDescent="0.25">
      <c r="J35" s="8">
        <v>45901</v>
      </c>
      <c r="L35" s="10"/>
      <c r="M35" s="10"/>
      <c r="O35" s="10"/>
      <c r="P35" s="10"/>
      <c r="Q35" s="10"/>
      <c r="R35" s="10"/>
    </row>
    <row r="36" spans="10:18" x14ac:dyDescent="0.25">
      <c r="J36" s="8">
        <v>45931</v>
      </c>
    </row>
    <row r="37" spans="10:18" x14ac:dyDescent="0.25">
      <c r="J37" s="8">
        <v>45962</v>
      </c>
    </row>
    <row r="38" spans="10:18" x14ac:dyDescent="0.25">
      <c r="J38" s="8">
        <v>45992</v>
      </c>
      <c r="L38" s="10"/>
      <c r="M38" s="10"/>
      <c r="O38" s="10"/>
      <c r="P38" s="10"/>
      <c r="Q38" s="10"/>
      <c r="R38" s="10"/>
    </row>
    <row r="39" spans="10:18" x14ac:dyDescent="0.25">
      <c r="J39" s="8">
        <v>46023</v>
      </c>
    </row>
    <row r="40" spans="10:18" x14ac:dyDescent="0.25">
      <c r="J40" s="8">
        <v>46054</v>
      </c>
    </row>
    <row r="41" spans="10:18" x14ac:dyDescent="0.25">
      <c r="J41" s="8">
        <v>46082</v>
      </c>
      <c r="L41" s="10"/>
      <c r="M41" s="10"/>
      <c r="O41" s="10"/>
      <c r="P41" s="10"/>
      <c r="Q41" s="10"/>
      <c r="R41" s="10"/>
    </row>
    <row r="42" spans="10:18" x14ac:dyDescent="0.25">
      <c r="J42" s="8">
        <v>46113</v>
      </c>
    </row>
    <row r="43" spans="10:18" x14ac:dyDescent="0.25">
      <c r="J43" s="8">
        <v>46143</v>
      </c>
    </row>
    <row r="44" spans="10:18" x14ac:dyDescent="0.25">
      <c r="J44" s="8">
        <v>46174</v>
      </c>
      <c r="L44" s="10"/>
      <c r="M44" s="10"/>
      <c r="O44" s="10"/>
      <c r="P44" s="10"/>
      <c r="Q44" s="10"/>
      <c r="R44" s="10"/>
    </row>
    <row r="45" spans="10:18" x14ac:dyDescent="0.25">
      <c r="J45" s="8">
        <v>46204</v>
      </c>
    </row>
    <row r="46" spans="10:18" x14ac:dyDescent="0.25">
      <c r="J46" s="8">
        <v>46235</v>
      </c>
    </row>
    <row r="47" spans="10:18" x14ac:dyDescent="0.25">
      <c r="J47" s="8">
        <v>46266</v>
      </c>
      <c r="L47" s="10"/>
      <c r="M47" s="10"/>
      <c r="O47" s="10"/>
      <c r="P47" s="10"/>
      <c r="Q47" s="10"/>
      <c r="R47" s="10"/>
    </row>
    <row r="48" spans="10:18" x14ac:dyDescent="0.25">
      <c r="J48" s="8">
        <v>46296</v>
      </c>
    </row>
    <row r="49" spans="10:18" x14ac:dyDescent="0.25">
      <c r="J49" s="8">
        <v>46327</v>
      </c>
    </row>
    <row r="50" spans="10:18" x14ac:dyDescent="0.25">
      <c r="J50" s="8">
        <v>46357</v>
      </c>
      <c r="L50" s="10"/>
      <c r="M50" s="10"/>
      <c r="O50" s="10"/>
      <c r="P50" s="10"/>
      <c r="Q50" s="10"/>
      <c r="R50" s="10"/>
    </row>
  </sheetData>
  <mergeCells count="5">
    <mergeCell ref="B1:D1"/>
    <mergeCell ref="F1:H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Дефл год Базовый</vt:lpstr>
      <vt:lpstr>Лист3 (2)</vt:lpstr>
      <vt:lpstr>Лист1 (2)</vt:lpstr>
      <vt:lpstr>'Дефл год Базовый'!Заголовки_для_печати</vt:lpstr>
      <vt:lpstr>'Дефл год Базовый'!Область_печати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Оксана Александровна</dc:creator>
  <cp:lastModifiedBy>Рудомётов Андрей Александрович</cp:lastModifiedBy>
  <cp:lastPrinted>2026-05-06T13:03:45Z</cp:lastPrinted>
  <dcterms:created xsi:type="dcterms:W3CDTF">2015-06-05T18:19:34Z</dcterms:created>
  <dcterms:modified xsi:type="dcterms:W3CDTF">2026-05-08T12:39:50Z</dcterms:modified>
</cp:coreProperties>
</file>